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mirez\Desktop\"/>
    </mc:Choice>
  </mc:AlternateContent>
  <xr:revisionPtr revIDLastSave="0" documentId="13_ncr:1_{AA94AEE4-BF60-4106-A729-148C50613450}" xr6:coauthVersionLast="47" xr6:coauthVersionMax="47" xr10:uidLastSave="{00000000-0000-0000-0000-000000000000}"/>
  <bookViews>
    <workbookView xWindow="20370" yWindow="-120" windowWidth="29040" windowHeight="15840" activeTab="6" xr2:uid="{08AE4A1C-C1CD-4F36-8A40-721B78251B65}"/>
  </bookViews>
  <sheets>
    <sheet name="ESTADISTICAS 2015- 2021" sheetId="1" r:id="rId1"/>
    <sheet name="VISITAS ACHS" sheetId="26" r:id="rId2"/>
    <sheet name="PERIODO 1 " sheetId="23" r:id="rId3"/>
    <sheet name="PERIODO 2 " sheetId="24" r:id="rId4"/>
    <sheet name="PERIODO 3 " sheetId="25" r:id="rId5"/>
    <sheet name="GRAFICOS" sheetId="20" r:id="rId6"/>
    <sheet name="PM" sheetId="2" r:id="rId7"/>
    <sheet name="ACCIDENTADOS PM" sheetId="3" r:id="rId8"/>
    <sheet name="OP" sheetId="4" r:id="rId9"/>
    <sheet name="ACCIDENTADOS OP " sheetId="5" r:id="rId10"/>
    <sheet name="SD" sheetId="6" r:id="rId11"/>
    <sheet name="ACCIDENTADOS SD" sheetId="7" r:id="rId12"/>
    <sheet name="SP" sheetId="8" r:id="rId13"/>
    <sheet name="ACCIDENTADOS SP" sheetId="9" r:id="rId14"/>
    <sheet name="PH" sheetId="10" r:id="rId15"/>
    <sheet name="ACCIDENTADOS PH" sheetId="11" r:id="rId16"/>
    <sheet name="HF" sheetId="12" r:id="rId17"/>
    <sheet name="ACCIDENTADOS HF" sheetId="13" r:id="rId18"/>
    <sheet name="RIEGO " sheetId="14" r:id="rId19"/>
    <sheet name="ACCIDENTADOS RIEGO " sheetId="15" r:id="rId20"/>
    <sheet name="PU" sheetId="18" r:id="rId21"/>
    <sheet name="SL" sheetId="19" r:id="rId22"/>
    <sheet name="SA" sheetId="16" r:id="rId23"/>
    <sheet name="ACCIDENTADOS ADMINISTRACIÓN " sheetId="27" r:id="rId24"/>
    <sheet name="MD" sheetId="17" r:id="rId25"/>
    <sheet name="TOTAL ACCIDENTADOS " sheetId="28" r:id="rId26"/>
  </sheets>
  <definedNames>
    <definedName name="_xlnm.Print_Area" localSheetId="6">PM!$A$1:$M$50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5" i="26" l="1"/>
  <c r="P16" i="26"/>
  <c r="P14" i="26"/>
  <c r="O16" i="26"/>
  <c r="E164" i="1"/>
  <c r="E138" i="1"/>
  <c r="D164" i="1"/>
  <c r="D138" i="1"/>
  <c r="I16" i="26" l="1"/>
  <c r="J15" i="26" s="1"/>
  <c r="N8" i="26"/>
  <c r="N7" i="26"/>
  <c r="N6" i="26"/>
  <c r="N5" i="26"/>
  <c r="B18" i="25"/>
  <c r="B17" i="25"/>
  <c r="B16" i="25"/>
  <c r="M14" i="25"/>
  <c r="L14" i="25"/>
  <c r="K14" i="25"/>
  <c r="J14" i="25"/>
  <c r="I14" i="25"/>
  <c r="H14" i="25"/>
  <c r="G14" i="25"/>
  <c r="F14" i="25"/>
  <c r="E14" i="25"/>
  <c r="D14" i="25"/>
  <c r="C14" i="25"/>
  <c r="B14" i="25"/>
  <c r="B15" i="25" s="1"/>
  <c r="M13" i="25"/>
  <c r="L13" i="25"/>
  <c r="K13" i="25"/>
  <c r="J13" i="25"/>
  <c r="I13" i="25"/>
  <c r="H13" i="25"/>
  <c r="G13" i="25"/>
  <c r="F13" i="25"/>
  <c r="E13" i="25"/>
  <c r="D13" i="25"/>
  <c r="C13" i="25"/>
  <c r="B13" i="25"/>
  <c r="B12" i="25"/>
  <c r="C12" i="25" s="1"/>
  <c r="M6" i="25"/>
  <c r="M11" i="25" s="1"/>
  <c r="L6" i="25"/>
  <c r="L11" i="25" s="1"/>
  <c r="K6" i="25"/>
  <c r="K11" i="25" s="1"/>
  <c r="J6" i="25"/>
  <c r="J11" i="25" s="1"/>
  <c r="I6" i="25"/>
  <c r="I11" i="25" s="1"/>
  <c r="H6" i="25"/>
  <c r="H11" i="25" s="1"/>
  <c r="G6" i="25"/>
  <c r="G11" i="25" s="1"/>
  <c r="F6" i="25"/>
  <c r="F11" i="25" s="1"/>
  <c r="E6" i="25"/>
  <c r="E11" i="25" s="1"/>
  <c r="D6" i="25"/>
  <c r="D11" i="25" s="1"/>
  <c r="C6" i="25"/>
  <c r="C11" i="25" s="1"/>
  <c r="B6" i="25"/>
  <c r="B10" i="25" s="1"/>
  <c r="B18" i="24"/>
  <c r="B22" i="24" s="1"/>
  <c r="B25" i="24" s="1"/>
  <c r="B17" i="24"/>
  <c r="B19" i="24" s="1"/>
  <c r="B16" i="24"/>
  <c r="M14" i="24"/>
  <c r="L14" i="24"/>
  <c r="K14" i="24"/>
  <c r="J14" i="24"/>
  <c r="I14" i="24"/>
  <c r="H14" i="24"/>
  <c r="G14" i="24"/>
  <c r="F14" i="24"/>
  <c r="E14" i="24"/>
  <c r="D14" i="24"/>
  <c r="C14" i="24"/>
  <c r="B14" i="24"/>
  <c r="B15" i="24" s="1"/>
  <c r="M13" i="24"/>
  <c r="L13" i="24"/>
  <c r="K13" i="24"/>
  <c r="J13" i="24"/>
  <c r="I13" i="24"/>
  <c r="H13" i="24"/>
  <c r="G13" i="24"/>
  <c r="F13" i="24"/>
  <c r="E13" i="24"/>
  <c r="D13" i="24"/>
  <c r="C13" i="24"/>
  <c r="B13" i="24"/>
  <c r="B12" i="24"/>
  <c r="C12" i="24" s="1"/>
  <c r="M6" i="24"/>
  <c r="M11" i="24" s="1"/>
  <c r="L6" i="24"/>
  <c r="L11" i="24" s="1"/>
  <c r="K6" i="24"/>
  <c r="K11" i="24" s="1"/>
  <c r="J6" i="24"/>
  <c r="J11" i="24" s="1"/>
  <c r="I6" i="24"/>
  <c r="I11" i="24" s="1"/>
  <c r="H6" i="24"/>
  <c r="H11" i="24" s="1"/>
  <c r="G6" i="24"/>
  <c r="G11" i="24" s="1"/>
  <c r="F6" i="24"/>
  <c r="F11" i="24" s="1"/>
  <c r="E6" i="24"/>
  <c r="E11" i="24" s="1"/>
  <c r="D6" i="24"/>
  <c r="D11" i="24" s="1"/>
  <c r="C6" i="24"/>
  <c r="C11" i="24" s="1"/>
  <c r="B6" i="24"/>
  <c r="B11" i="24" s="1"/>
  <c r="B18" i="23"/>
  <c r="B17" i="23"/>
  <c r="B16" i="23"/>
  <c r="M14" i="23"/>
  <c r="L14" i="23"/>
  <c r="K14" i="23"/>
  <c r="J14" i="23"/>
  <c r="I14" i="23"/>
  <c r="H14" i="23"/>
  <c r="G14" i="23"/>
  <c r="F14" i="23"/>
  <c r="E14" i="23"/>
  <c r="D14" i="23"/>
  <c r="C14" i="23"/>
  <c r="B14" i="23"/>
  <c r="B15" i="23" s="1"/>
  <c r="M13" i="23"/>
  <c r="L13" i="23"/>
  <c r="K13" i="23"/>
  <c r="J13" i="23"/>
  <c r="I13" i="23"/>
  <c r="H13" i="23"/>
  <c r="G13" i="23"/>
  <c r="F13" i="23"/>
  <c r="E13" i="23"/>
  <c r="D13" i="23"/>
  <c r="C13" i="23"/>
  <c r="B13" i="23"/>
  <c r="B12" i="23"/>
  <c r="C12" i="23" s="1"/>
  <c r="M6" i="23"/>
  <c r="M11" i="23" s="1"/>
  <c r="L6" i="23"/>
  <c r="L11" i="23" s="1"/>
  <c r="K6" i="23"/>
  <c r="K11" i="23" s="1"/>
  <c r="J6" i="23"/>
  <c r="J11" i="23" s="1"/>
  <c r="I6" i="23"/>
  <c r="I11" i="23" s="1"/>
  <c r="H6" i="23"/>
  <c r="H11" i="23" s="1"/>
  <c r="G6" i="23"/>
  <c r="G11" i="23" s="1"/>
  <c r="F6" i="23"/>
  <c r="F11" i="23" s="1"/>
  <c r="E6" i="23"/>
  <c r="E11" i="23" s="1"/>
  <c r="D6" i="23"/>
  <c r="D11" i="23" s="1"/>
  <c r="C6" i="23"/>
  <c r="C11" i="23" s="1"/>
  <c r="B6" i="23"/>
  <c r="K7" i="5"/>
  <c r="B43" i="19"/>
  <c r="B42" i="19"/>
  <c r="B41" i="19"/>
  <c r="M39" i="19"/>
  <c r="L39" i="19"/>
  <c r="K39" i="19"/>
  <c r="J39" i="19"/>
  <c r="I39" i="19"/>
  <c r="H39" i="19"/>
  <c r="G39" i="19"/>
  <c r="F39" i="19"/>
  <c r="E39" i="19"/>
  <c r="D39" i="19"/>
  <c r="C39" i="19"/>
  <c r="B39" i="19"/>
  <c r="B40" i="19" s="1"/>
  <c r="M38" i="19"/>
  <c r="L38" i="19"/>
  <c r="K38" i="19"/>
  <c r="J38" i="19"/>
  <c r="I38" i="19"/>
  <c r="H38" i="19"/>
  <c r="G38" i="19"/>
  <c r="F38" i="19"/>
  <c r="E38" i="19"/>
  <c r="D38" i="19"/>
  <c r="C38" i="19"/>
  <c r="B38" i="19"/>
  <c r="B37" i="19"/>
  <c r="C37" i="19" s="1"/>
  <c r="M31" i="19"/>
  <c r="M36" i="19" s="1"/>
  <c r="L31" i="19"/>
  <c r="L36" i="19" s="1"/>
  <c r="K31" i="19"/>
  <c r="K36" i="19" s="1"/>
  <c r="J31" i="19"/>
  <c r="J36" i="19" s="1"/>
  <c r="I31" i="19"/>
  <c r="I36" i="19" s="1"/>
  <c r="H31" i="19"/>
  <c r="H36" i="19" s="1"/>
  <c r="G31" i="19"/>
  <c r="G36" i="19" s="1"/>
  <c r="F31" i="19"/>
  <c r="F36" i="19" s="1"/>
  <c r="E31" i="19"/>
  <c r="E36" i="19" s="1"/>
  <c r="D31" i="19"/>
  <c r="D36" i="19" s="1"/>
  <c r="C31" i="19"/>
  <c r="C36" i="19" s="1"/>
  <c r="B31" i="19"/>
  <c r="B36" i="19" s="1"/>
  <c r="B18" i="19"/>
  <c r="B17" i="19"/>
  <c r="B16" i="19"/>
  <c r="M14" i="19"/>
  <c r="L14" i="19"/>
  <c r="K14" i="19"/>
  <c r="J14" i="19"/>
  <c r="I14" i="19"/>
  <c r="H14" i="19"/>
  <c r="G14" i="19"/>
  <c r="F14" i="19"/>
  <c r="E14" i="19"/>
  <c r="D14" i="19"/>
  <c r="C14" i="19"/>
  <c r="B14" i="19"/>
  <c r="B15" i="19" s="1"/>
  <c r="M13" i="19"/>
  <c r="L13" i="19"/>
  <c r="K13" i="19"/>
  <c r="J13" i="19"/>
  <c r="I13" i="19"/>
  <c r="H13" i="19"/>
  <c r="G13" i="19"/>
  <c r="F13" i="19"/>
  <c r="E13" i="19"/>
  <c r="D13" i="19"/>
  <c r="C13" i="19"/>
  <c r="B13" i="19"/>
  <c r="B12" i="19"/>
  <c r="C12" i="19" s="1"/>
  <c r="M6" i="19"/>
  <c r="M11" i="19" s="1"/>
  <c r="L6" i="19"/>
  <c r="L11" i="19" s="1"/>
  <c r="K6" i="19"/>
  <c r="K11" i="19" s="1"/>
  <c r="J6" i="19"/>
  <c r="J10" i="19" s="1"/>
  <c r="I6" i="19"/>
  <c r="I11" i="19" s="1"/>
  <c r="H6" i="19"/>
  <c r="H11" i="19" s="1"/>
  <c r="G6" i="19"/>
  <c r="G11" i="19" s="1"/>
  <c r="F6" i="19"/>
  <c r="F11" i="19" s="1"/>
  <c r="E6" i="19"/>
  <c r="E11" i="19" s="1"/>
  <c r="D6" i="19"/>
  <c r="D11" i="19" s="1"/>
  <c r="C6" i="19"/>
  <c r="C11" i="19" s="1"/>
  <c r="B6" i="19"/>
  <c r="B10" i="19" s="1"/>
  <c r="B43" i="18"/>
  <c r="B47" i="18" s="1"/>
  <c r="B50" i="18" s="1"/>
  <c r="B42" i="18"/>
  <c r="B44" i="18" s="1"/>
  <c r="B41" i="18"/>
  <c r="M39" i="18"/>
  <c r="L39" i="18"/>
  <c r="K39" i="18"/>
  <c r="J39" i="18"/>
  <c r="I39" i="18"/>
  <c r="H39" i="18"/>
  <c r="G39" i="18"/>
  <c r="F39" i="18"/>
  <c r="E39" i="18"/>
  <c r="D39" i="18"/>
  <c r="C39" i="18"/>
  <c r="B39" i="18"/>
  <c r="B40" i="18" s="1"/>
  <c r="M38" i="18"/>
  <c r="L38" i="18"/>
  <c r="K38" i="18"/>
  <c r="J38" i="18"/>
  <c r="I38" i="18"/>
  <c r="H38" i="18"/>
  <c r="G38" i="18"/>
  <c r="F38" i="18"/>
  <c r="E38" i="18"/>
  <c r="D38" i="18"/>
  <c r="C38" i="18"/>
  <c r="B38" i="18"/>
  <c r="B37" i="18"/>
  <c r="C37" i="18" s="1"/>
  <c r="M31" i="18"/>
  <c r="M36" i="18" s="1"/>
  <c r="L31" i="18"/>
  <c r="L36" i="18" s="1"/>
  <c r="K31" i="18"/>
  <c r="K36" i="18" s="1"/>
  <c r="J31" i="18"/>
  <c r="J36" i="18" s="1"/>
  <c r="I31" i="18"/>
  <c r="I36" i="18" s="1"/>
  <c r="H31" i="18"/>
  <c r="H36" i="18" s="1"/>
  <c r="G31" i="18"/>
  <c r="G36" i="18" s="1"/>
  <c r="F31" i="18"/>
  <c r="F36" i="18" s="1"/>
  <c r="E31" i="18"/>
  <c r="E36" i="18" s="1"/>
  <c r="D31" i="18"/>
  <c r="D36" i="18" s="1"/>
  <c r="C31" i="18"/>
  <c r="C35" i="18" s="1"/>
  <c r="B31" i="18"/>
  <c r="B18" i="18"/>
  <c r="B17" i="18"/>
  <c r="B16" i="18"/>
  <c r="M14" i="18"/>
  <c r="L14" i="18"/>
  <c r="K14" i="18"/>
  <c r="J14" i="18"/>
  <c r="I14" i="18"/>
  <c r="H14" i="18"/>
  <c r="G14" i="18"/>
  <c r="F14" i="18"/>
  <c r="E14" i="18"/>
  <c r="D14" i="18"/>
  <c r="C14" i="18"/>
  <c r="B14" i="18"/>
  <c r="B15" i="18" s="1"/>
  <c r="M13" i="18"/>
  <c r="L13" i="18"/>
  <c r="K13" i="18"/>
  <c r="J13" i="18"/>
  <c r="I13" i="18"/>
  <c r="H13" i="18"/>
  <c r="G13" i="18"/>
  <c r="F13" i="18"/>
  <c r="E13" i="18"/>
  <c r="D13" i="18"/>
  <c r="C13" i="18"/>
  <c r="B13" i="18"/>
  <c r="B12" i="18"/>
  <c r="C12" i="18" s="1"/>
  <c r="M6" i="18"/>
  <c r="M11" i="18" s="1"/>
  <c r="L6" i="18"/>
  <c r="L11" i="18" s="1"/>
  <c r="K6" i="18"/>
  <c r="K11" i="18" s="1"/>
  <c r="J6" i="18"/>
  <c r="J11" i="18" s="1"/>
  <c r="I6" i="18"/>
  <c r="I11" i="18" s="1"/>
  <c r="H6" i="18"/>
  <c r="H11" i="18" s="1"/>
  <c r="G6" i="18"/>
  <c r="G10" i="18" s="1"/>
  <c r="F6" i="18"/>
  <c r="F11" i="18" s="1"/>
  <c r="E6" i="18"/>
  <c r="E11" i="18" s="1"/>
  <c r="D6" i="18"/>
  <c r="D11" i="18" s="1"/>
  <c r="C6" i="18"/>
  <c r="C11" i="18" s="1"/>
  <c r="B6" i="18"/>
  <c r="B11" i="18" s="1"/>
  <c r="B43" i="17"/>
  <c r="B42" i="17"/>
  <c r="B41" i="17"/>
  <c r="M39" i="17"/>
  <c r="L39" i="17"/>
  <c r="K39" i="17"/>
  <c r="J39" i="17"/>
  <c r="I39" i="17"/>
  <c r="H39" i="17"/>
  <c r="G39" i="17"/>
  <c r="F39" i="17"/>
  <c r="E39" i="17"/>
  <c r="D39" i="17"/>
  <c r="C39" i="17"/>
  <c r="B39" i="17"/>
  <c r="B40" i="17" s="1"/>
  <c r="M38" i="17"/>
  <c r="L38" i="17"/>
  <c r="K38" i="17"/>
  <c r="J38" i="17"/>
  <c r="I38" i="17"/>
  <c r="H38" i="17"/>
  <c r="G38" i="17"/>
  <c r="F38" i="17"/>
  <c r="E38" i="17"/>
  <c r="D38" i="17"/>
  <c r="C38" i="17"/>
  <c r="B38" i="17"/>
  <c r="C37" i="17"/>
  <c r="D37" i="17" s="1"/>
  <c r="B37" i="17"/>
  <c r="M31" i="17"/>
  <c r="M36" i="17" s="1"/>
  <c r="L31" i="17"/>
  <c r="L36" i="17" s="1"/>
  <c r="K31" i="17"/>
  <c r="K36" i="17" s="1"/>
  <c r="J31" i="17"/>
  <c r="J36" i="17" s="1"/>
  <c r="I31" i="17"/>
  <c r="I36" i="17" s="1"/>
  <c r="H31" i="17"/>
  <c r="H36" i="17" s="1"/>
  <c r="G31" i="17"/>
  <c r="G36" i="17" s="1"/>
  <c r="F31" i="17"/>
  <c r="F36" i="17" s="1"/>
  <c r="E31" i="17"/>
  <c r="E36" i="17" s="1"/>
  <c r="D31" i="17"/>
  <c r="D36" i="17" s="1"/>
  <c r="C31" i="17"/>
  <c r="C36" i="17" s="1"/>
  <c r="B31" i="17"/>
  <c r="B36" i="17" s="1"/>
  <c r="B18" i="17"/>
  <c r="B17" i="17"/>
  <c r="B16" i="17"/>
  <c r="M14" i="17"/>
  <c r="L14" i="17"/>
  <c r="K14" i="17"/>
  <c r="J14" i="17"/>
  <c r="I14" i="17"/>
  <c r="H14" i="17"/>
  <c r="G14" i="17"/>
  <c r="F14" i="17"/>
  <c r="E14" i="17"/>
  <c r="D14" i="17"/>
  <c r="C14" i="17"/>
  <c r="B14" i="17"/>
  <c r="B15" i="17" s="1"/>
  <c r="M13" i="17"/>
  <c r="L13" i="17"/>
  <c r="K13" i="17"/>
  <c r="J13" i="17"/>
  <c r="I13" i="17"/>
  <c r="H13" i="17"/>
  <c r="G13" i="17"/>
  <c r="F13" i="17"/>
  <c r="E13" i="17"/>
  <c r="D13" i="17"/>
  <c r="C13" i="17"/>
  <c r="B13" i="17"/>
  <c r="C12" i="17"/>
  <c r="D12" i="17" s="1"/>
  <c r="B12" i="17"/>
  <c r="M6" i="17"/>
  <c r="M11" i="17" s="1"/>
  <c r="L6" i="17"/>
  <c r="L11" i="17" s="1"/>
  <c r="K6" i="17"/>
  <c r="K11" i="17" s="1"/>
  <c r="J6" i="17"/>
  <c r="J11" i="17" s="1"/>
  <c r="I6" i="17"/>
  <c r="I11" i="17" s="1"/>
  <c r="H6" i="17"/>
  <c r="H11" i="17" s="1"/>
  <c r="G6" i="17"/>
  <c r="G11" i="17" s="1"/>
  <c r="F6" i="17"/>
  <c r="F11" i="17" s="1"/>
  <c r="E6" i="17"/>
  <c r="E11" i="17" s="1"/>
  <c r="D6" i="17"/>
  <c r="D11" i="17" s="1"/>
  <c r="C6" i="17"/>
  <c r="C11" i="17" s="1"/>
  <c r="B6" i="17"/>
  <c r="B11" i="17" s="1"/>
  <c r="B43" i="16"/>
  <c r="B42" i="16"/>
  <c r="B41" i="16"/>
  <c r="M39" i="16"/>
  <c r="L39" i="16"/>
  <c r="K39" i="16"/>
  <c r="J39" i="16"/>
  <c r="I39" i="16"/>
  <c r="H39" i="16"/>
  <c r="G39" i="16"/>
  <c r="F39" i="16"/>
  <c r="E39" i="16"/>
  <c r="D39" i="16"/>
  <c r="C39" i="16"/>
  <c r="B39" i="16"/>
  <c r="B40" i="16" s="1"/>
  <c r="M38" i="16"/>
  <c r="L38" i="16"/>
  <c r="K38" i="16"/>
  <c r="J38" i="16"/>
  <c r="I38" i="16"/>
  <c r="H38" i="16"/>
  <c r="G38" i="16"/>
  <c r="F38" i="16"/>
  <c r="E38" i="16"/>
  <c r="D38" i="16"/>
  <c r="C38" i="16"/>
  <c r="B38" i="16"/>
  <c r="B37" i="16"/>
  <c r="C37" i="16" s="1"/>
  <c r="M31" i="16"/>
  <c r="M36" i="16" s="1"/>
  <c r="L31" i="16"/>
  <c r="L36" i="16" s="1"/>
  <c r="K31" i="16"/>
  <c r="K36" i="16" s="1"/>
  <c r="J31" i="16"/>
  <c r="J36" i="16" s="1"/>
  <c r="I31" i="16"/>
  <c r="I36" i="16" s="1"/>
  <c r="H31" i="16"/>
  <c r="H36" i="16" s="1"/>
  <c r="G31" i="16"/>
  <c r="G36" i="16" s="1"/>
  <c r="F31" i="16"/>
  <c r="F35" i="16" s="1"/>
  <c r="E31" i="16"/>
  <c r="E36" i="16" s="1"/>
  <c r="D31" i="16"/>
  <c r="D36" i="16" s="1"/>
  <c r="C31" i="16"/>
  <c r="C36" i="16" s="1"/>
  <c r="B31" i="16"/>
  <c r="B18" i="16"/>
  <c r="B17" i="16"/>
  <c r="B16" i="16"/>
  <c r="B19" i="16" s="1"/>
  <c r="M14" i="16"/>
  <c r="L14" i="16"/>
  <c r="K14" i="16"/>
  <c r="J14" i="16"/>
  <c r="I14" i="16"/>
  <c r="H14" i="16"/>
  <c r="G14" i="16"/>
  <c r="F14" i="16"/>
  <c r="E14" i="16"/>
  <c r="D14" i="16"/>
  <c r="C14" i="16"/>
  <c r="B14" i="16"/>
  <c r="B15" i="16" s="1"/>
  <c r="M13" i="16"/>
  <c r="L13" i="16"/>
  <c r="K13" i="16"/>
  <c r="J13" i="16"/>
  <c r="I13" i="16"/>
  <c r="H13" i="16"/>
  <c r="G13" i="16"/>
  <c r="F13" i="16"/>
  <c r="E13" i="16"/>
  <c r="D13" i="16"/>
  <c r="C13" i="16"/>
  <c r="B13" i="16"/>
  <c r="B12" i="16"/>
  <c r="C12" i="16" s="1"/>
  <c r="M6" i="16"/>
  <c r="M11" i="16" s="1"/>
  <c r="L6" i="16"/>
  <c r="L11" i="16" s="1"/>
  <c r="K6" i="16"/>
  <c r="K11" i="16" s="1"/>
  <c r="J6" i="16"/>
  <c r="J11" i="16" s="1"/>
  <c r="I6" i="16"/>
  <c r="I11" i="16" s="1"/>
  <c r="H6" i="16"/>
  <c r="H11" i="16" s="1"/>
  <c r="G6" i="16"/>
  <c r="G11" i="16" s="1"/>
  <c r="F6" i="16"/>
  <c r="F10" i="16" s="1"/>
  <c r="E6" i="16"/>
  <c r="E11" i="16" s="1"/>
  <c r="D6" i="16"/>
  <c r="D11" i="16" s="1"/>
  <c r="C6" i="16"/>
  <c r="C11" i="16" s="1"/>
  <c r="B6" i="16"/>
  <c r="K4" i="15"/>
  <c r="B43" i="14"/>
  <c r="B42" i="14"/>
  <c r="B41" i="14"/>
  <c r="M39" i="14"/>
  <c r="L39" i="14"/>
  <c r="K39" i="14"/>
  <c r="J39" i="14"/>
  <c r="I39" i="14"/>
  <c r="H39" i="14"/>
  <c r="G39" i="14"/>
  <c r="F39" i="14"/>
  <c r="E39" i="14"/>
  <c r="D39" i="14"/>
  <c r="C39" i="14"/>
  <c r="B39" i="14"/>
  <c r="B40" i="14" s="1"/>
  <c r="M38" i="14"/>
  <c r="L38" i="14"/>
  <c r="K38" i="14"/>
  <c r="J38" i="14"/>
  <c r="I38" i="14"/>
  <c r="H38" i="14"/>
  <c r="G38" i="14"/>
  <c r="F38" i="14"/>
  <c r="E38" i="14"/>
  <c r="D38" i="14"/>
  <c r="C38" i="14"/>
  <c r="B38" i="14"/>
  <c r="B37" i="14"/>
  <c r="C37" i="14" s="1"/>
  <c r="M31" i="14"/>
  <c r="M36" i="14" s="1"/>
  <c r="L31" i="14"/>
  <c r="L36" i="14" s="1"/>
  <c r="K31" i="14"/>
  <c r="K36" i="14" s="1"/>
  <c r="J31" i="14"/>
  <c r="J36" i="14" s="1"/>
  <c r="I31" i="14"/>
  <c r="I36" i="14" s="1"/>
  <c r="H31" i="14"/>
  <c r="H36" i="14" s="1"/>
  <c r="G31" i="14"/>
  <c r="G36" i="14" s="1"/>
  <c r="F31" i="14"/>
  <c r="F36" i="14" s="1"/>
  <c r="E31" i="14"/>
  <c r="E36" i="14" s="1"/>
  <c r="D31" i="14"/>
  <c r="D36" i="14" s="1"/>
  <c r="C31" i="14"/>
  <c r="C36" i="14" s="1"/>
  <c r="B31" i="14"/>
  <c r="B36" i="14" s="1"/>
  <c r="B18" i="14"/>
  <c r="B17" i="14"/>
  <c r="B16" i="14"/>
  <c r="M14" i="14"/>
  <c r="L14" i="14"/>
  <c r="K14" i="14"/>
  <c r="J14" i="14"/>
  <c r="I14" i="14"/>
  <c r="H14" i="14"/>
  <c r="G14" i="14"/>
  <c r="F14" i="14"/>
  <c r="E14" i="14"/>
  <c r="D14" i="14"/>
  <c r="C14" i="14"/>
  <c r="B14" i="14"/>
  <c r="B15" i="14" s="1"/>
  <c r="M13" i="14"/>
  <c r="L13" i="14"/>
  <c r="K13" i="14"/>
  <c r="J13" i="14"/>
  <c r="I13" i="14"/>
  <c r="H13" i="14"/>
  <c r="G13" i="14"/>
  <c r="F13" i="14"/>
  <c r="E13" i="14"/>
  <c r="D13" i="14"/>
  <c r="C13" i="14"/>
  <c r="B13" i="14"/>
  <c r="B12" i="14"/>
  <c r="C12" i="14" s="1"/>
  <c r="M6" i="14"/>
  <c r="M11" i="14" s="1"/>
  <c r="L6" i="14"/>
  <c r="L11" i="14" s="1"/>
  <c r="K6" i="14"/>
  <c r="K11" i="14" s="1"/>
  <c r="J6" i="14"/>
  <c r="J10" i="14" s="1"/>
  <c r="I6" i="14"/>
  <c r="I11" i="14" s="1"/>
  <c r="H6" i="14"/>
  <c r="H11" i="14" s="1"/>
  <c r="G6" i="14"/>
  <c r="G11" i="14" s="1"/>
  <c r="F6" i="14"/>
  <c r="F11" i="14" s="1"/>
  <c r="E6" i="14"/>
  <c r="E11" i="14" s="1"/>
  <c r="D6" i="14"/>
  <c r="D11" i="14" s="1"/>
  <c r="C6" i="14"/>
  <c r="C11" i="14" s="1"/>
  <c r="B6" i="14"/>
  <c r="K13" i="13"/>
  <c r="K4" i="13"/>
  <c r="B43" i="12"/>
  <c r="B42" i="12"/>
  <c r="B41" i="12"/>
  <c r="M39" i="12"/>
  <c r="L39" i="12"/>
  <c r="K39" i="12"/>
  <c r="J39" i="12"/>
  <c r="I39" i="12"/>
  <c r="H39" i="12"/>
  <c r="G39" i="12"/>
  <c r="F39" i="12"/>
  <c r="E39" i="12"/>
  <c r="D39" i="12"/>
  <c r="C39" i="12"/>
  <c r="B39" i="12"/>
  <c r="B40" i="12" s="1"/>
  <c r="M38" i="12"/>
  <c r="L38" i="12"/>
  <c r="K38" i="12"/>
  <c r="J38" i="12"/>
  <c r="I38" i="12"/>
  <c r="H38" i="12"/>
  <c r="G38" i="12"/>
  <c r="F38" i="12"/>
  <c r="E38" i="12"/>
  <c r="D38" i="12"/>
  <c r="C38" i="12"/>
  <c r="B38" i="12"/>
  <c r="B37" i="12"/>
  <c r="C37" i="12" s="1"/>
  <c r="M31" i="12"/>
  <c r="M36" i="12" s="1"/>
  <c r="L31" i="12"/>
  <c r="L36" i="12" s="1"/>
  <c r="K31" i="12"/>
  <c r="K36" i="12" s="1"/>
  <c r="J31" i="12"/>
  <c r="J35" i="12" s="1"/>
  <c r="I31" i="12"/>
  <c r="I36" i="12" s="1"/>
  <c r="H31" i="12"/>
  <c r="H36" i="12" s="1"/>
  <c r="G31" i="12"/>
  <c r="G36" i="12" s="1"/>
  <c r="F31" i="12"/>
  <c r="F36" i="12" s="1"/>
  <c r="E31" i="12"/>
  <c r="E36" i="12" s="1"/>
  <c r="D31" i="12"/>
  <c r="D36" i="12" s="1"/>
  <c r="C31" i="12"/>
  <c r="C36" i="12" s="1"/>
  <c r="B31" i="12"/>
  <c r="B35" i="12" s="1"/>
  <c r="B18" i="12"/>
  <c r="B17" i="12"/>
  <c r="B16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B15" i="12" s="1"/>
  <c r="M13" i="12"/>
  <c r="L13" i="12"/>
  <c r="K13" i="12"/>
  <c r="J13" i="12"/>
  <c r="I13" i="12"/>
  <c r="H13" i="12"/>
  <c r="G13" i="12"/>
  <c r="F13" i="12"/>
  <c r="E13" i="12"/>
  <c r="D13" i="12"/>
  <c r="C13" i="12"/>
  <c r="B13" i="12"/>
  <c r="B12" i="12"/>
  <c r="C12" i="12" s="1"/>
  <c r="M6" i="12"/>
  <c r="M11" i="12" s="1"/>
  <c r="L6" i="12"/>
  <c r="L11" i="12" s="1"/>
  <c r="K6" i="12"/>
  <c r="K11" i="12" s="1"/>
  <c r="J6" i="12"/>
  <c r="J11" i="12" s="1"/>
  <c r="I6" i="12"/>
  <c r="I11" i="12" s="1"/>
  <c r="H6" i="12"/>
  <c r="H11" i="12" s="1"/>
  <c r="G6" i="12"/>
  <c r="G11" i="12" s="1"/>
  <c r="F6" i="12"/>
  <c r="F11" i="12" s="1"/>
  <c r="E6" i="12"/>
  <c r="E11" i="12" s="1"/>
  <c r="D6" i="12"/>
  <c r="D11" i="12" s="1"/>
  <c r="C6" i="12"/>
  <c r="C11" i="12" s="1"/>
  <c r="B6" i="12"/>
  <c r="K10" i="11"/>
  <c r="K4" i="11"/>
  <c r="B43" i="10"/>
  <c r="B42" i="10"/>
  <c r="B41" i="10"/>
  <c r="M39" i="10"/>
  <c r="L39" i="10"/>
  <c r="K39" i="10"/>
  <c r="J39" i="10"/>
  <c r="I39" i="10"/>
  <c r="H39" i="10"/>
  <c r="G39" i="10"/>
  <c r="F39" i="10"/>
  <c r="E39" i="10"/>
  <c r="D39" i="10"/>
  <c r="C39" i="10"/>
  <c r="B39" i="10"/>
  <c r="B40" i="10" s="1"/>
  <c r="M38" i="10"/>
  <c r="L38" i="10"/>
  <c r="K38" i="10"/>
  <c r="J38" i="10"/>
  <c r="I38" i="10"/>
  <c r="H38" i="10"/>
  <c r="G38" i="10"/>
  <c r="F38" i="10"/>
  <c r="E38" i="10"/>
  <c r="D38" i="10"/>
  <c r="C38" i="10"/>
  <c r="B38" i="10"/>
  <c r="B37" i="10"/>
  <c r="C37" i="10" s="1"/>
  <c r="M31" i="10"/>
  <c r="M36" i="10" s="1"/>
  <c r="L31" i="10"/>
  <c r="L36" i="10" s="1"/>
  <c r="K31" i="10"/>
  <c r="K36" i="10" s="1"/>
  <c r="J31" i="10"/>
  <c r="J36" i="10" s="1"/>
  <c r="I31" i="10"/>
  <c r="I36" i="10" s="1"/>
  <c r="H31" i="10"/>
  <c r="H36" i="10" s="1"/>
  <c r="G31" i="10"/>
  <c r="G36" i="10" s="1"/>
  <c r="F31" i="10"/>
  <c r="F35" i="10" s="1"/>
  <c r="E31" i="10"/>
  <c r="E36" i="10" s="1"/>
  <c r="D31" i="10"/>
  <c r="D36" i="10" s="1"/>
  <c r="C31" i="10"/>
  <c r="C36" i="10" s="1"/>
  <c r="B31" i="10"/>
  <c r="B36" i="10" s="1"/>
  <c r="B18" i="10"/>
  <c r="B17" i="10"/>
  <c r="B16" i="10"/>
  <c r="M14" i="10"/>
  <c r="L14" i="10"/>
  <c r="K14" i="10"/>
  <c r="J14" i="10"/>
  <c r="I14" i="10"/>
  <c r="H14" i="10"/>
  <c r="G14" i="10"/>
  <c r="F14" i="10"/>
  <c r="E14" i="10"/>
  <c r="D14" i="10"/>
  <c r="C14" i="10"/>
  <c r="B14" i="10"/>
  <c r="B15" i="10" s="1"/>
  <c r="M13" i="10"/>
  <c r="L13" i="10"/>
  <c r="K13" i="10"/>
  <c r="J13" i="10"/>
  <c r="I13" i="10"/>
  <c r="H13" i="10"/>
  <c r="G13" i="10"/>
  <c r="F13" i="10"/>
  <c r="E13" i="10"/>
  <c r="D13" i="10"/>
  <c r="C13" i="10"/>
  <c r="B13" i="10"/>
  <c r="B12" i="10"/>
  <c r="C12" i="10" s="1"/>
  <c r="M6" i="10"/>
  <c r="M11" i="10" s="1"/>
  <c r="L6" i="10"/>
  <c r="L11" i="10" s="1"/>
  <c r="K6" i="10"/>
  <c r="K11" i="10" s="1"/>
  <c r="J6" i="10"/>
  <c r="J11" i="10" s="1"/>
  <c r="I6" i="10"/>
  <c r="I11" i="10" s="1"/>
  <c r="H6" i="10"/>
  <c r="H11" i="10" s="1"/>
  <c r="G6" i="10"/>
  <c r="G11" i="10" s="1"/>
  <c r="F6" i="10"/>
  <c r="F11" i="10" s="1"/>
  <c r="E6" i="10"/>
  <c r="E11" i="10" s="1"/>
  <c r="D6" i="10"/>
  <c r="D11" i="10" s="1"/>
  <c r="C6" i="10"/>
  <c r="C11" i="10" s="1"/>
  <c r="B6" i="10"/>
  <c r="B10" i="10" s="1"/>
  <c r="K4" i="9"/>
  <c r="B43" i="8"/>
  <c r="B42" i="8"/>
  <c r="B41" i="8"/>
  <c r="M39" i="8"/>
  <c r="L39" i="8"/>
  <c r="K39" i="8"/>
  <c r="J39" i="8"/>
  <c r="I39" i="8"/>
  <c r="H39" i="8"/>
  <c r="G39" i="8"/>
  <c r="F39" i="8"/>
  <c r="E39" i="8"/>
  <c r="D39" i="8"/>
  <c r="C39" i="8"/>
  <c r="B39" i="8"/>
  <c r="B40" i="8" s="1"/>
  <c r="M38" i="8"/>
  <c r="L38" i="8"/>
  <c r="K38" i="8"/>
  <c r="J38" i="8"/>
  <c r="I38" i="8"/>
  <c r="H38" i="8"/>
  <c r="G38" i="8"/>
  <c r="F38" i="8"/>
  <c r="E38" i="8"/>
  <c r="D38" i="8"/>
  <c r="C38" i="8"/>
  <c r="B38" i="8"/>
  <c r="C37" i="8"/>
  <c r="D37" i="8" s="1"/>
  <c r="B37" i="8"/>
  <c r="M31" i="8"/>
  <c r="M36" i="8" s="1"/>
  <c r="L31" i="8"/>
  <c r="L36" i="8" s="1"/>
  <c r="K31" i="8"/>
  <c r="K36" i="8" s="1"/>
  <c r="J31" i="8"/>
  <c r="J36" i="8" s="1"/>
  <c r="I31" i="8"/>
  <c r="I36" i="8" s="1"/>
  <c r="H31" i="8"/>
  <c r="H36" i="8" s="1"/>
  <c r="G31" i="8"/>
  <c r="G36" i="8" s="1"/>
  <c r="F31" i="8"/>
  <c r="F36" i="8" s="1"/>
  <c r="E31" i="8"/>
  <c r="E36" i="8" s="1"/>
  <c r="D31" i="8"/>
  <c r="D36" i="8" s="1"/>
  <c r="C31" i="8"/>
  <c r="C36" i="8" s="1"/>
  <c r="B31" i="8"/>
  <c r="B36" i="8" s="1"/>
  <c r="B18" i="8"/>
  <c r="B17" i="8"/>
  <c r="B16" i="8"/>
  <c r="M14" i="8"/>
  <c r="L14" i="8"/>
  <c r="K14" i="8"/>
  <c r="J14" i="8"/>
  <c r="I14" i="8"/>
  <c r="H14" i="8"/>
  <c r="G14" i="8"/>
  <c r="F14" i="8"/>
  <c r="E14" i="8"/>
  <c r="D14" i="8"/>
  <c r="C14" i="8"/>
  <c r="B14" i="8"/>
  <c r="B15" i="8" s="1"/>
  <c r="M13" i="8"/>
  <c r="L13" i="8"/>
  <c r="K13" i="8"/>
  <c r="J13" i="8"/>
  <c r="I13" i="8"/>
  <c r="H13" i="8"/>
  <c r="G13" i="8"/>
  <c r="F13" i="8"/>
  <c r="E13" i="8"/>
  <c r="D13" i="8"/>
  <c r="C13" i="8"/>
  <c r="B13" i="8"/>
  <c r="C12" i="8"/>
  <c r="D12" i="8" s="1"/>
  <c r="B12" i="8"/>
  <c r="M6" i="8"/>
  <c r="M11" i="8" s="1"/>
  <c r="L6" i="8"/>
  <c r="L11" i="8" s="1"/>
  <c r="K6" i="8"/>
  <c r="K11" i="8" s="1"/>
  <c r="J6" i="8"/>
  <c r="J11" i="8" s="1"/>
  <c r="I6" i="8"/>
  <c r="I11" i="8" s="1"/>
  <c r="H6" i="8"/>
  <c r="H11" i="8" s="1"/>
  <c r="G6" i="8"/>
  <c r="G11" i="8" s="1"/>
  <c r="F6" i="8"/>
  <c r="F11" i="8" s="1"/>
  <c r="E6" i="8"/>
  <c r="E11" i="8" s="1"/>
  <c r="D6" i="8"/>
  <c r="D11" i="8" s="1"/>
  <c r="C6" i="8"/>
  <c r="C11" i="8" s="1"/>
  <c r="B6" i="8"/>
  <c r="B11" i="8" s="1"/>
  <c r="K4" i="7"/>
  <c r="B43" i="6"/>
  <c r="B42" i="6"/>
  <c r="B41" i="6"/>
  <c r="B44" i="6" s="1"/>
  <c r="M39" i="6"/>
  <c r="L39" i="6"/>
  <c r="K39" i="6"/>
  <c r="J39" i="6"/>
  <c r="I39" i="6"/>
  <c r="H39" i="6"/>
  <c r="G39" i="6"/>
  <c r="F39" i="6"/>
  <c r="E39" i="6"/>
  <c r="D39" i="6"/>
  <c r="C39" i="6"/>
  <c r="B39" i="6"/>
  <c r="B40" i="6" s="1"/>
  <c r="M38" i="6"/>
  <c r="L38" i="6"/>
  <c r="K38" i="6"/>
  <c r="J38" i="6"/>
  <c r="I38" i="6"/>
  <c r="H38" i="6"/>
  <c r="G38" i="6"/>
  <c r="F38" i="6"/>
  <c r="E38" i="6"/>
  <c r="D38" i="6"/>
  <c r="C38" i="6"/>
  <c r="B38" i="6"/>
  <c r="B37" i="6"/>
  <c r="C37" i="6" s="1"/>
  <c r="M31" i="6"/>
  <c r="M36" i="6" s="1"/>
  <c r="L31" i="6"/>
  <c r="L36" i="6" s="1"/>
  <c r="K31" i="6"/>
  <c r="K36" i="6" s="1"/>
  <c r="J31" i="6"/>
  <c r="J36" i="6" s="1"/>
  <c r="I31" i="6"/>
  <c r="I36" i="6" s="1"/>
  <c r="H31" i="6"/>
  <c r="H36" i="6" s="1"/>
  <c r="G31" i="6"/>
  <c r="G36" i="6" s="1"/>
  <c r="F31" i="6"/>
  <c r="F36" i="6" s="1"/>
  <c r="E31" i="6"/>
  <c r="E36" i="6" s="1"/>
  <c r="D31" i="6"/>
  <c r="D36" i="6" s="1"/>
  <c r="C31" i="6"/>
  <c r="C36" i="6" s="1"/>
  <c r="B31" i="6"/>
  <c r="B18" i="6"/>
  <c r="B17" i="6"/>
  <c r="B16" i="6"/>
  <c r="M14" i="6"/>
  <c r="L14" i="6"/>
  <c r="K14" i="6"/>
  <c r="J14" i="6"/>
  <c r="I14" i="6"/>
  <c r="H14" i="6"/>
  <c r="G14" i="6"/>
  <c r="F14" i="6"/>
  <c r="E14" i="6"/>
  <c r="D14" i="6"/>
  <c r="C14" i="6"/>
  <c r="B14" i="6"/>
  <c r="B15" i="6" s="1"/>
  <c r="M13" i="6"/>
  <c r="L13" i="6"/>
  <c r="K13" i="6"/>
  <c r="J13" i="6"/>
  <c r="I13" i="6"/>
  <c r="H13" i="6"/>
  <c r="G13" i="6"/>
  <c r="F13" i="6"/>
  <c r="E13" i="6"/>
  <c r="D13" i="6"/>
  <c r="C13" i="6"/>
  <c r="B13" i="6"/>
  <c r="B12" i="6"/>
  <c r="C12" i="6" s="1"/>
  <c r="M6" i="6"/>
  <c r="M11" i="6" s="1"/>
  <c r="L6" i="6"/>
  <c r="L11" i="6" s="1"/>
  <c r="K6" i="6"/>
  <c r="K11" i="6" s="1"/>
  <c r="J6" i="6"/>
  <c r="J11" i="6" s="1"/>
  <c r="I6" i="6"/>
  <c r="I11" i="6" s="1"/>
  <c r="H6" i="6"/>
  <c r="H11" i="6" s="1"/>
  <c r="G6" i="6"/>
  <c r="G11" i="6" s="1"/>
  <c r="F6" i="6"/>
  <c r="F11" i="6" s="1"/>
  <c r="E6" i="6"/>
  <c r="E11" i="6" s="1"/>
  <c r="D6" i="6"/>
  <c r="D11" i="6" s="1"/>
  <c r="C6" i="6"/>
  <c r="C11" i="6" s="1"/>
  <c r="B6" i="6"/>
  <c r="B43" i="4"/>
  <c r="B42" i="4"/>
  <c r="B41" i="4"/>
  <c r="M39" i="4"/>
  <c r="L39" i="4"/>
  <c r="K39" i="4"/>
  <c r="J39" i="4"/>
  <c r="I39" i="4"/>
  <c r="H39" i="4"/>
  <c r="G39" i="4"/>
  <c r="F39" i="4"/>
  <c r="E39" i="4"/>
  <c r="D39" i="4"/>
  <c r="C39" i="4"/>
  <c r="B39" i="4"/>
  <c r="B40" i="4" s="1"/>
  <c r="M38" i="4"/>
  <c r="L38" i="4"/>
  <c r="K38" i="4"/>
  <c r="J38" i="4"/>
  <c r="I38" i="4"/>
  <c r="H38" i="4"/>
  <c r="G38" i="4"/>
  <c r="F38" i="4"/>
  <c r="E38" i="4"/>
  <c r="D38" i="4"/>
  <c r="C38" i="4"/>
  <c r="B38" i="4"/>
  <c r="B37" i="4"/>
  <c r="C37" i="4" s="1"/>
  <c r="M31" i="4"/>
  <c r="M36" i="4" s="1"/>
  <c r="L31" i="4"/>
  <c r="L36" i="4" s="1"/>
  <c r="K31" i="4"/>
  <c r="K36" i="4" s="1"/>
  <c r="J31" i="4"/>
  <c r="J36" i="4" s="1"/>
  <c r="I31" i="4"/>
  <c r="I36" i="4" s="1"/>
  <c r="H31" i="4"/>
  <c r="H36" i="4" s="1"/>
  <c r="G31" i="4"/>
  <c r="G36" i="4" s="1"/>
  <c r="F31" i="4"/>
  <c r="F35" i="4" s="1"/>
  <c r="E31" i="4"/>
  <c r="E36" i="4" s="1"/>
  <c r="D31" i="4"/>
  <c r="D36" i="4" s="1"/>
  <c r="C31" i="4"/>
  <c r="C36" i="4" s="1"/>
  <c r="B31" i="4"/>
  <c r="B36" i="4" s="1"/>
  <c r="B18" i="4"/>
  <c r="B17" i="4"/>
  <c r="B16" i="4"/>
  <c r="M14" i="4"/>
  <c r="L14" i="4"/>
  <c r="K14" i="4"/>
  <c r="J14" i="4"/>
  <c r="I14" i="4"/>
  <c r="H14" i="4"/>
  <c r="G14" i="4"/>
  <c r="F14" i="4"/>
  <c r="E14" i="4"/>
  <c r="D14" i="4"/>
  <c r="C14" i="4"/>
  <c r="B14" i="4"/>
  <c r="B15" i="4" s="1"/>
  <c r="M13" i="4"/>
  <c r="L13" i="4"/>
  <c r="K13" i="4"/>
  <c r="J13" i="4"/>
  <c r="I13" i="4"/>
  <c r="H13" i="4"/>
  <c r="G13" i="4"/>
  <c r="F13" i="4"/>
  <c r="E13" i="4"/>
  <c r="D13" i="4"/>
  <c r="C13" i="4"/>
  <c r="B13" i="4"/>
  <c r="B12" i="4"/>
  <c r="C12" i="4" s="1"/>
  <c r="M6" i="4"/>
  <c r="M11" i="4" s="1"/>
  <c r="L6" i="4"/>
  <c r="L11" i="4" s="1"/>
  <c r="K6" i="4"/>
  <c r="K11" i="4" s="1"/>
  <c r="J6" i="4"/>
  <c r="J11" i="4" s="1"/>
  <c r="I6" i="4"/>
  <c r="I11" i="4" s="1"/>
  <c r="H6" i="4"/>
  <c r="H11" i="4" s="1"/>
  <c r="G6" i="4"/>
  <c r="G11" i="4" s="1"/>
  <c r="F6" i="4"/>
  <c r="F10" i="4" s="1"/>
  <c r="E6" i="4"/>
  <c r="E11" i="4" s="1"/>
  <c r="D6" i="4"/>
  <c r="D11" i="4" s="1"/>
  <c r="C6" i="4"/>
  <c r="C11" i="4" s="1"/>
  <c r="B6" i="4"/>
  <c r="B11" i="4" s="1"/>
  <c r="K11" i="3"/>
  <c r="K5" i="3"/>
  <c r="B43" i="2"/>
  <c r="B42" i="2"/>
  <c r="B41" i="2"/>
  <c r="M39" i="2"/>
  <c r="L39" i="2"/>
  <c r="K39" i="2"/>
  <c r="J39" i="2"/>
  <c r="I39" i="2"/>
  <c r="H39" i="2"/>
  <c r="G39" i="2"/>
  <c r="F39" i="2"/>
  <c r="E39" i="2"/>
  <c r="D39" i="2"/>
  <c r="C39" i="2"/>
  <c r="B39" i="2"/>
  <c r="B40" i="2" s="1"/>
  <c r="M38" i="2"/>
  <c r="L38" i="2"/>
  <c r="K38" i="2"/>
  <c r="J38" i="2"/>
  <c r="I38" i="2"/>
  <c r="H38" i="2"/>
  <c r="G38" i="2"/>
  <c r="F38" i="2"/>
  <c r="E38" i="2"/>
  <c r="D38" i="2"/>
  <c r="C38" i="2"/>
  <c r="B38" i="2"/>
  <c r="B37" i="2"/>
  <c r="C37" i="2" s="1"/>
  <c r="M31" i="2"/>
  <c r="M36" i="2" s="1"/>
  <c r="L31" i="2"/>
  <c r="L36" i="2" s="1"/>
  <c r="K31" i="2"/>
  <c r="K36" i="2" s="1"/>
  <c r="J31" i="2"/>
  <c r="J36" i="2" s="1"/>
  <c r="I31" i="2"/>
  <c r="I36" i="2" s="1"/>
  <c r="H31" i="2"/>
  <c r="H36" i="2" s="1"/>
  <c r="G31" i="2"/>
  <c r="G36" i="2" s="1"/>
  <c r="F31" i="2"/>
  <c r="F35" i="2" s="1"/>
  <c r="E31" i="2"/>
  <c r="E36" i="2" s="1"/>
  <c r="D31" i="2"/>
  <c r="D36" i="2" s="1"/>
  <c r="C31" i="2"/>
  <c r="C36" i="2" s="1"/>
  <c r="B31" i="2"/>
  <c r="B36" i="2" s="1"/>
  <c r="B18" i="2"/>
  <c r="B17" i="2"/>
  <c r="B16" i="2"/>
  <c r="M14" i="2"/>
  <c r="L14" i="2"/>
  <c r="K14" i="2"/>
  <c r="J14" i="2"/>
  <c r="I14" i="2"/>
  <c r="H14" i="2"/>
  <c r="G14" i="2"/>
  <c r="F14" i="2"/>
  <c r="E14" i="2"/>
  <c r="D14" i="2"/>
  <c r="C14" i="2"/>
  <c r="B14" i="2"/>
  <c r="B15" i="2" s="1"/>
  <c r="M13" i="2"/>
  <c r="L13" i="2"/>
  <c r="K13" i="2"/>
  <c r="J13" i="2"/>
  <c r="I13" i="2"/>
  <c r="H13" i="2"/>
  <c r="G13" i="2"/>
  <c r="F13" i="2"/>
  <c r="E13" i="2"/>
  <c r="D13" i="2"/>
  <c r="C13" i="2"/>
  <c r="B13" i="2"/>
  <c r="B12" i="2"/>
  <c r="C12" i="2" s="1"/>
  <c r="M6" i="2"/>
  <c r="M11" i="2" s="1"/>
  <c r="L6" i="2"/>
  <c r="L11" i="2" s="1"/>
  <c r="K6" i="2"/>
  <c r="K11" i="2" s="1"/>
  <c r="J6" i="2"/>
  <c r="J11" i="2" s="1"/>
  <c r="I6" i="2"/>
  <c r="I11" i="2" s="1"/>
  <c r="H6" i="2"/>
  <c r="H11" i="2" s="1"/>
  <c r="G6" i="2"/>
  <c r="G10" i="2" s="1"/>
  <c r="F6" i="2"/>
  <c r="F11" i="2" s="1"/>
  <c r="E6" i="2"/>
  <c r="E11" i="2" s="1"/>
  <c r="D6" i="2"/>
  <c r="D11" i="2" s="1"/>
  <c r="C6" i="2"/>
  <c r="C11" i="2" s="1"/>
  <c r="B6" i="2"/>
  <c r="B163" i="1"/>
  <c r="B162" i="1"/>
  <c r="B161" i="1"/>
  <c r="M159" i="1"/>
  <c r="L159" i="1"/>
  <c r="K159" i="1"/>
  <c r="J159" i="1"/>
  <c r="I159" i="1"/>
  <c r="H159" i="1"/>
  <c r="G159" i="1"/>
  <c r="F159" i="1"/>
  <c r="E159" i="1"/>
  <c r="D159" i="1"/>
  <c r="C159" i="1"/>
  <c r="B159" i="1"/>
  <c r="B160" i="1" s="1"/>
  <c r="C160" i="1" s="1"/>
  <c r="D160" i="1" s="1"/>
  <c r="E160" i="1" s="1"/>
  <c r="M158" i="1"/>
  <c r="L158" i="1"/>
  <c r="K158" i="1"/>
  <c r="J158" i="1"/>
  <c r="I158" i="1"/>
  <c r="H158" i="1"/>
  <c r="G158" i="1"/>
  <c r="F158" i="1"/>
  <c r="E158" i="1"/>
  <c r="D158" i="1"/>
  <c r="C158" i="1"/>
  <c r="B158" i="1"/>
  <c r="J157" i="1"/>
  <c r="K157" i="1" s="1"/>
  <c r="L157" i="1" s="1"/>
  <c r="M157" i="1" s="1"/>
  <c r="F157" i="1"/>
  <c r="G157" i="1" s="1"/>
  <c r="H157" i="1" s="1"/>
  <c r="I157" i="1" s="1"/>
  <c r="B157" i="1"/>
  <c r="C157" i="1" s="1"/>
  <c r="D157" i="1" s="1"/>
  <c r="E157" i="1" s="1"/>
  <c r="M151" i="1"/>
  <c r="M156" i="1" s="1"/>
  <c r="L151" i="1"/>
  <c r="L156" i="1" s="1"/>
  <c r="K151" i="1"/>
  <c r="K156" i="1" s="1"/>
  <c r="J151" i="1"/>
  <c r="J155" i="1" s="1"/>
  <c r="I151" i="1"/>
  <c r="I156" i="1" s="1"/>
  <c r="H151" i="1"/>
  <c r="H156" i="1" s="1"/>
  <c r="G151" i="1"/>
  <c r="G156" i="1" s="1"/>
  <c r="F151" i="1"/>
  <c r="F155" i="1" s="1"/>
  <c r="E151" i="1"/>
  <c r="E156" i="1" s="1"/>
  <c r="D151" i="1"/>
  <c r="D156" i="1" s="1"/>
  <c r="C151" i="1"/>
  <c r="C156" i="1" s="1"/>
  <c r="B151" i="1"/>
  <c r="B138" i="1"/>
  <c r="B137" i="1"/>
  <c r="B136" i="1"/>
  <c r="J135" i="1"/>
  <c r="M134" i="1"/>
  <c r="M135" i="1" s="1"/>
  <c r="L134" i="1"/>
  <c r="L135" i="1" s="1"/>
  <c r="K134" i="1"/>
  <c r="K135" i="1" s="1"/>
  <c r="J134" i="1"/>
  <c r="I134" i="1"/>
  <c r="I135" i="1" s="1"/>
  <c r="H134" i="1"/>
  <c r="H135" i="1" s="1"/>
  <c r="G134" i="1"/>
  <c r="G135" i="1" s="1"/>
  <c r="F134" i="1"/>
  <c r="F135" i="1" s="1"/>
  <c r="E134" i="1"/>
  <c r="E135" i="1" s="1"/>
  <c r="D134" i="1"/>
  <c r="D135" i="1" s="1"/>
  <c r="C134" i="1"/>
  <c r="C135" i="1" s="1"/>
  <c r="B134" i="1"/>
  <c r="B135" i="1" s="1"/>
  <c r="M133" i="1"/>
  <c r="L133" i="1"/>
  <c r="K133" i="1"/>
  <c r="J133" i="1"/>
  <c r="I133" i="1"/>
  <c r="H133" i="1"/>
  <c r="G133" i="1"/>
  <c r="F133" i="1"/>
  <c r="E133" i="1"/>
  <c r="D133" i="1"/>
  <c r="C133" i="1"/>
  <c r="B133" i="1"/>
  <c r="J132" i="1"/>
  <c r="K132" i="1" s="1"/>
  <c r="L132" i="1" s="1"/>
  <c r="M132" i="1" s="1"/>
  <c r="F132" i="1"/>
  <c r="G132" i="1" s="1"/>
  <c r="H132" i="1" s="1"/>
  <c r="I132" i="1" s="1"/>
  <c r="B132" i="1"/>
  <c r="C132" i="1" s="1"/>
  <c r="D132" i="1" s="1"/>
  <c r="E132" i="1" s="1"/>
  <c r="M126" i="1"/>
  <c r="M131" i="1" s="1"/>
  <c r="L126" i="1"/>
  <c r="L131" i="1" s="1"/>
  <c r="K126" i="1"/>
  <c r="K131" i="1" s="1"/>
  <c r="J126" i="1"/>
  <c r="J130" i="1" s="1"/>
  <c r="I126" i="1"/>
  <c r="I131" i="1" s="1"/>
  <c r="H126" i="1"/>
  <c r="H131" i="1" s="1"/>
  <c r="G126" i="1"/>
  <c r="G131" i="1" s="1"/>
  <c r="F126" i="1"/>
  <c r="F131" i="1" s="1"/>
  <c r="E126" i="1"/>
  <c r="E131" i="1" s="1"/>
  <c r="D126" i="1"/>
  <c r="D131" i="1" s="1"/>
  <c r="C126" i="1"/>
  <c r="C131" i="1" s="1"/>
  <c r="B126" i="1"/>
  <c r="B141" i="1" s="1"/>
  <c r="B114" i="1"/>
  <c r="B113" i="1"/>
  <c r="B112" i="1"/>
  <c r="J111" i="1"/>
  <c r="M110" i="1"/>
  <c r="M111" i="1" s="1"/>
  <c r="L110" i="1"/>
  <c r="L111" i="1" s="1"/>
  <c r="K110" i="1"/>
  <c r="K111" i="1" s="1"/>
  <c r="J110" i="1"/>
  <c r="I110" i="1"/>
  <c r="I111" i="1" s="1"/>
  <c r="H110" i="1"/>
  <c r="H111" i="1" s="1"/>
  <c r="G110" i="1"/>
  <c r="G111" i="1" s="1"/>
  <c r="F110" i="1"/>
  <c r="F111" i="1" s="1"/>
  <c r="E110" i="1"/>
  <c r="E111" i="1" s="1"/>
  <c r="D110" i="1"/>
  <c r="D111" i="1" s="1"/>
  <c r="C110" i="1"/>
  <c r="C111" i="1" s="1"/>
  <c r="B110" i="1"/>
  <c r="B111" i="1" s="1"/>
  <c r="M109" i="1"/>
  <c r="L109" i="1"/>
  <c r="K109" i="1"/>
  <c r="J109" i="1"/>
  <c r="I109" i="1"/>
  <c r="H109" i="1"/>
  <c r="G109" i="1"/>
  <c r="F109" i="1"/>
  <c r="E109" i="1"/>
  <c r="D109" i="1"/>
  <c r="C109" i="1"/>
  <c r="B109" i="1"/>
  <c r="J108" i="1"/>
  <c r="K108" i="1" s="1"/>
  <c r="L108" i="1" s="1"/>
  <c r="M108" i="1" s="1"/>
  <c r="F108" i="1"/>
  <c r="G108" i="1" s="1"/>
  <c r="H108" i="1" s="1"/>
  <c r="I108" i="1" s="1"/>
  <c r="B108" i="1"/>
  <c r="C108" i="1" s="1"/>
  <c r="D108" i="1" s="1"/>
  <c r="E108" i="1" s="1"/>
  <c r="M102" i="1"/>
  <c r="M107" i="1" s="1"/>
  <c r="L102" i="1"/>
  <c r="L107" i="1" s="1"/>
  <c r="K102" i="1"/>
  <c r="K107" i="1" s="1"/>
  <c r="J102" i="1"/>
  <c r="J106" i="1" s="1"/>
  <c r="I102" i="1"/>
  <c r="I107" i="1" s="1"/>
  <c r="H102" i="1"/>
  <c r="H107" i="1" s="1"/>
  <c r="G102" i="1"/>
  <c r="G107" i="1" s="1"/>
  <c r="F102" i="1"/>
  <c r="F107" i="1" s="1"/>
  <c r="E102" i="1"/>
  <c r="E107" i="1" s="1"/>
  <c r="D102" i="1"/>
  <c r="D107" i="1" s="1"/>
  <c r="C102" i="1"/>
  <c r="C107" i="1" s="1"/>
  <c r="B102" i="1"/>
  <c r="B117" i="1" s="1"/>
  <c r="B90" i="1"/>
  <c r="B89" i="1"/>
  <c r="B88" i="1"/>
  <c r="J87" i="1"/>
  <c r="M86" i="1"/>
  <c r="L86" i="1"/>
  <c r="K86" i="1"/>
  <c r="J86" i="1"/>
  <c r="I86" i="1"/>
  <c r="I87" i="1" s="1"/>
  <c r="H86" i="1"/>
  <c r="H87" i="1" s="1"/>
  <c r="G86" i="1"/>
  <c r="G87" i="1" s="1"/>
  <c r="F86" i="1"/>
  <c r="F87" i="1" s="1"/>
  <c r="E86" i="1"/>
  <c r="E87" i="1" s="1"/>
  <c r="D86" i="1"/>
  <c r="D87" i="1" s="1"/>
  <c r="C86" i="1"/>
  <c r="C87" i="1" s="1"/>
  <c r="B86" i="1"/>
  <c r="B87" i="1" s="1"/>
  <c r="M85" i="1"/>
  <c r="L85" i="1"/>
  <c r="K85" i="1"/>
  <c r="J85" i="1"/>
  <c r="I85" i="1"/>
  <c r="H85" i="1"/>
  <c r="G85" i="1"/>
  <c r="F85" i="1"/>
  <c r="E85" i="1"/>
  <c r="D85" i="1"/>
  <c r="C85" i="1"/>
  <c r="B85" i="1"/>
  <c r="J84" i="1"/>
  <c r="K84" i="1" s="1"/>
  <c r="F84" i="1"/>
  <c r="G84" i="1" s="1"/>
  <c r="H84" i="1" s="1"/>
  <c r="I84" i="1" s="1"/>
  <c r="B84" i="1"/>
  <c r="C84" i="1" s="1"/>
  <c r="D84" i="1" s="1"/>
  <c r="E84" i="1" s="1"/>
  <c r="M78" i="1"/>
  <c r="M83" i="1" s="1"/>
  <c r="L78" i="1"/>
  <c r="L83" i="1" s="1"/>
  <c r="K78" i="1"/>
  <c r="K83" i="1" s="1"/>
  <c r="J78" i="1"/>
  <c r="J82" i="1" s="1"/>
  <c r="I78" i="1"/>
  <c r="I83" i="1" s="1"/>
  <c r="H78" i="1"/>
  <c r="H83" i="1" s="1"/>
  <c r="G78" i="1"/>
  <c r="G83" i="1" s="1"/>
  <c r="F78" i="1"/>
  <c r="F82" i="1" s="1"/>
  <c r="E78" i="1"/>
  <c r="E83" i="1" s="1"/>
  <c r="D78" i="1"/>
  <c r="D83" i="1" s="1"/>
  <c r="C78" i="1"/>
  <c r="C83" i="1" s="1"/>
  <c r="B78" i="1"/>
  <c r="B93" i="1" s="1"/>
  <c r="B66" i="1"/>
  <c r="B65" i="1"/>
  <c r="B64" i="1"/>
  <c r="M62" i="1"/>
  <c r="L62" i="1"/>
  <c r="K62" i="1"/>
  <c r="J62" i="1"/>
  <c r="J63" i="1" s="1"/>
  <c r="I62" i="1"/>
  <c r="I63" i="1" s="1"/>
  <c r="H62" i="1"/>
  <c r="H63" i="1" s="1"/>
  <c r="G62" i="1"/>
  <c r="G63" i="1" s="1"/>
  <c r="F62" i="1"/>
  <c r="F63" i="1" s="1"/>
  <c r="E62" i="1"/>
  <c r="E63" i="1" s="1"/>
  <c r="D62" i="1"/>
  <c r="D63" i="1" s="1"/>
  <c r="C62" i="1"/>
  <c r="C63" i="1" s="1"/>
  <c r="B62" i="1"/>
  <c r="B63" i="1" s="1"/>
  <c r="M61" i="1"/>
  <c r="L61" i="1"/>
  <c r="K61" i="1"/>
  <c r="J61" i="1"/>
  <c r="I61" i="1"/>
  <c r="H61" i="1"/>
  <c r="G61" i="1"/>
  <c r="F61" i="1"/>
  <c r="E61" i="1"/>
  <c r="D61" i="1"/>
  <c r="C61" i="1"/>
  <c r="B61" i="1"/>
  <c r="F60" i="1"/>
  <c r="G60" i="1" s="1"/>
  <c r="H60" i="1" s="1"/>
  <c r="I60" i="1" s="1"/>
  <c r="J60" i="1" s="1"/>
  <c r="K60" i="1" s="1"/>
  <c r="D60" i="1"/>
  <c r="E60" i="1" s="1"/>
  <c r="B60" i="1"/>
  <c r="C60" i="1" s="1"/>
  <c r="J59" i="1"/>
  <c r="B59" i="1"/>
  <c r="F58" i="1"/>
  <c r="M54" i="1"/>
  <c r="M59" i="1" s="1"/>
  <c r="L54" i="1"/>
  <c r="L58" i="1" s="1"/>
  <c r="K54" i="1"/>
  <c r="K59" i="1" s="1"/>
  <c r="J54" i="1"/>
  <c r="J58" i="1" s="1"/>
  <c r="I54" i="1"/>
  <c r="I59" i="1" s="1"/>
  <c r="H54" i="1"/>
  <c r="H59" i="1" s="1"/>
  <c r="G54" i="1"/>
  <c r="G59" i="1" s="1"/>
  <c r="F54" i="1"/>
  <c r="F59" i="1" s="1"/>
  <c r="E54" i="1"/>
  <c r="E59" i="1" s="1"/>
  <c r="D54" i="1"/>
  <c r="D58" i="1" s="1"/>
  <c r="C54" i="1"/>
  <c r="C59" i="1" s="1"/>
  <c r="B54" i="1"/>
  <c r="B44" i="1"/>
  <c r="B42" i="1"/>
  <c r="B46" i="1" s="1"/>
  <c r="B49" i="1" s="1"/>
  <c r="B41" i="1"/>
  <c r="B43" i="1" s="1"/>
  <c r="B40" i="1"/>
  <c r="M38" i="1"/>
  <c r="L38" i="1"/>
  <c r="K38" i="1"/>
  <c r="J38" i="1"/>
  <c r="I38" i="1"/>
  <c r="H38" i="1"/>
  <c r="G38" i="1"/>
  <c r="F38" i="1"/>
  <c r="E38" i="1"/>
  <c r="D38" i="1"/>
  <c r="C38" i="1"/>
  <c r="B38" i="1"/>
  <c r="B39" i="1" s="1"/>
  <c r="M37" i="1"/>
  <c r="L37" i="1"/>
  <c r="K37" i="1"/>
  <c r="J37" i="1"/>
  <c r="I37" i="1"/>
  <c r="H37" i="1"/>
  <c r="G37" i="1"/>
  <c r="F37" i="1"/>
  <c r="E37" i="1"/>
  <c r="D37" i="1"/>
  <c r="C37" i="1"/>
  <c r="B37" i="1"/>
  <c r="B36" i="1"/>
  <c r="C36" i="1" s="1"/>
  <c r="C39" i="1" s="1"/>
  <c r="L35" i="1"/>
  <c r="J35" i="1"/>
  <c r="D35" i="1"/>
  <c r="B35" i="1"/>
  <c r="H34" i="1"/>
  <c r="F34" i="1"/>
  <c r="M30" i="1"/>
  <c r="M35" i="1" s="1"/>
  <c r="L30" i="1"/>
  <c r="L34" i="1" s="1"/>
  <c r="K30" i="1"/>
  <c r="K35" i="1" s="1"/>
  <c r="J30" i="1"/>
  <c r="J34" i="1" s="1"/>
  <c r="I30" i="1"/>
  <c r="I35" i="1" s="1"/>
  <c r="H30" i="1"/>
  <c r="H35" i="1" s="1"/>
  <c r="G30" i="1"/>
  <c r="G35" i="1" s="1"/>
  <c r="F30" i="1"/>
  <c r="F35" i="1" s="1"/>
  <c r="E30" i="1"/>
  <c r="E35" i="1" s="1"/>
  <c r="D30" i="1"/>
  <c r="D34" i="1" s="1"/>
  <c r="C30" i="1"/>
  <c r="B30" i="1"/>
  <c r="B34" i="1" s="1"/>
  <c r="B18" i="1"/>
  <c r="B21" i="1" s="1"/>
  <c r="B17" i="1"/>
  <c r="B20" i="1" s="1"/>
  <c r="B16" i="1"/>
  <c r="M14" i="1"/>
  <c r="L14" i="1"/>
  <c r="K14" i="1"/>
  <c r="J14" i="1"/>
  <c r="I14" i="1"/>
  <c r="H14" i="1"/>
  <c r="G14" i="1"/>
  <c r="F14" i="1"/>
  <c r="E14" i="1"/>
  <c r="D14" i="1"/>
  <c r="C14" i="1"/>
  <c r="B14" i="1"/>
  <c r="B15" i="1" s="1"/>
  <c r="M13" i="1"/>
  <c r="L13" i="1"/>
  <c r="K13" i="1"/>
  <c r="J13" i="1"/>
  <c r="I13" i="1"/>
  <c r="H13" i="1"/>
  <c r="G13" i="1"/>
  <c r="F13" i="1"/>
  <c r="E13" i="1"/>
  <c r="D13" i="1"/>
  <c r="C13" i="1"/>
  <c r="B13" i="1"/>
  <c r="D12" i="1"/>
  <c r="D15" i="1" s="1"/>
  <c r="C12" i="1"/>
  <c r="C15" i="1" s="1"/>
  <c r="B12" i="1"/>
  <c r="M6" i="1"/>
  <c r="M11" i="1" s="1"/>
  <c r="L6" i="1"/>
  <c r="L10" i="1" s="1"/>
  <c r="K6" i="1"/>
  <c r="K11" i="1" s="1"/>
  <c r="J6" i="1"/>
  <c r="J11" i="1" s="1"/>
  <c r="I6" i="1"/>
  <c r="I11" i="1" s="1"/>
  <c r="H6" i="1"/>
  <c r="H11" i="1" s="1"/>
  <c r="G6" i="1"/>
  <c r="G11" i="1" s="1"/>
  <c r="F6" i="1"/>
  <c r="F11" i="1" s="1"/>
  <c r="E6" i="1"/>
  <c r="E11" i="1" s="1"/>
  <c r="D6" i="1"/>
  <c r="D11" i="1" s="1"/>
  <c r="C6" i="1"/>
  <c r="C11" i="1" s="1"/>
  <c r="B6" i="1"/>
  <c r="B11" i="1" s="1"/>
  <c r="B166" i="1" l="1"/>
  <c r="J14" i="26"/>
  <c r="J16" i="26"/>
  <c r="B44" i="16"/>
  <c r="N9" i="26"/>
  <c r="F160" i="1"/>
  <c r="G160" i="1" s="1"/>
  <c r="H160" i="1" s="1"/>
  <c r="I160" i="1" s="1"/>
  <c r="J160" i="1" s="1"/>
  <c r="K160" i="1" s="1"/>
  <c r="L160" i="1" s="1"/>
  <c r="M160" i="1" s="1"/>
  <c r="B19" i="25"/>
  <c r="B22" i="25"/>
  <c r="B25" i="25" s="1"/>
  <c r="D12" i="25"/>
  <c r="C15" i="25"/>
  <c r="B11" i="25"/>
  <c r="B20" i="25"/>
  <c r="C10" i="25"/>
  <c r="G10" i="25"/>
  <c r="K10" i="25"/>
  <c r="B21" i="25"/>
  <c r="F10" i="25"/>
  <c r="D10" i="25"/>
  <c r="H10" i="25"/>
  <c r="L10" i="25"/>
  <c r="J10" i="25"/>
  <c r="E10" i="25"/>
  <c r="I10" i="25"/>
  <c r="M10" i="25"/>
  <c r="D12" i="24"/>
  <c r="C15" i="24"/>
  <c r="B20" i="24"/>
  <c r="C10" i="24"/>
  <c r="G10" i="24"/>
  <c r="K10" i="24"/>
  <c r="B21" i="24"/>
  <c r="B10" i="24"/>
  <c r="F10" i="24"/>
  <c r="J10" i="24"/>
  <c r="D10" i="24"/>
  <c r="H10" i="24"/>
  <c r="L10" i="24"/>
  <c r="E10" i="24"/>
  <c r="I10" i="24"/>
  <c r="M10" i="24"/>
  <c r="B19" i="23"/>
  <c r="B20" i="23"/>
  <c r="B22" i="23"/>
  <c r="B25" i="23" s="1"/>
  <c r="D12" i="23"/>
  <c r="C15" i="23"/>
  <c r="B10" i="23"/>
  <c r="F10" i="23"/>
  <c r="J10" i="23"/>
  <c r="B11" i="23"/>
  <c r="C10" i="23"/>
  <c r="G10" i="23"/>
  <c r="K10" i="23"/>
  <c r="B21" i="23"/>
  <c r="D10" i="23"/>
  <c r="H10" i="23"/>
  <c r="L10" i="23"/>
  <c r="E10" i="23"/>
  <c r="I10" i="23"/>
  <c r="M10" i="23"/>
  <c r="B44" i="19"/>
  <c r="B47" i="19"/>
  <c r="B50" i="19" s="1"/>
  <c r="B19" i="19"/>
  <c r="B22" i="19"/>
  <c r="B25" i="19" s="1"/>
  <c r="D12" i="19"/>
  <c r="C15" i="19"/>
  <c r="D37" i="19"/>
  <c r="C40" i="19"/>
  <c r="F10" i="19"/>
  <c r="B11" i="19"/>
  <c r="J11" i="19"/>
  <c r="B20" i="19"/>
  <c r="J35" i="19"/>
  <c r="B45" i="19"/>
  <c r="C10" i="19"/>
  <c r="G10" i="19"/>
  <c r="K10" i="19"/>
  <c r="B21" i="19"/>
  <c r="C35" i="19"/>
  <c r="G35" i="19"/>
  <c r="K35" i="19"/>
  <c r="B46" i="19"/>
  <c r="F35" i="19"/>
  <c r="D10" i="19"/>
  <c r="H10" i="19"/>
  <c r="L10" i="19"/>
  <c r="D35" i="19"/>
  <c r="H35" i="19"/>
  <c r="L35" i="19"/>
  <c r="B35" i="19"/>
  <c r="E10" i="19"/>
  <c r="I10" i="19"/>
  <c r="M10" i="19"/>
  <c r="E35" i="19"/>
  <c r="I35" i="19"/>
  <c r="M35" i="19"/>
  <c r="B46" i="18"/>
  <c r="B19" i="18"/>
  <c r="B22" i="18"/>
  <c r="B25" i="18" s="1"/>
  <c r="D37" i="18"/>
  <c r="C40" i="18"/>
  <c r="C15" i="18"/>
  <c r="D12" i="18"/>
  <c r="F10" i="18"/>
  <c r="J10" i="18"/>
  <c r="B20" i="18"/>
  <c r="B35" i="18"/>
  <c r="F35" i="18"/>
  <c r="J35" i="18"/>
  <c r="B36" i="18"/>
  <c r="C10" i="18"/>
  <c r="K10" i="18"/>
  <c r="G11" i="18"/>
  <c r="B21" i="18"/>
  <c r="G35" i="18"/>
  <c r="C36" i="18"/>
  <c r="D10" i="18"/>
  <c r="H10" i="18"/>
  <c r="L10" i="18"/>
  <c r="D35" i="18"/>
  <c r="H35" i="18"/>
  <c r="L35" i="18"/>
  <c r="B10" i="18"/>
  <c r="B45" i="18"/>
  <c r="K35" i="18"/>
  <c r="E10" i="18"/>
  <c r="I10" i="18"/>
  <c r="M10" i="18"/>
  <c r="E35" i="18"/>
  <c r="I35" i="18"/>
  <c r="M35" i="18"/>
  <c r="B44" i="17"/>
  <c r="B47" i="17"/>
  <c r="B50" i="17" s="1"/>
  <c r="B22" i="17"/>
  <c r="B25" i="17" s="1"/>
  <c r="B19" i="17"/>
  <c r="E37" i="17"/>
  <c r="D40" i="17"/>
  <c r="E12" i="17"/>
  <c r="D15" i="17"/>
  <c r="B10" i="17"/>
  <c r="F10" i="17"/>
  <c r="J10" i="17"/>
  <c r="B20" i="17"/>
  <c r="B35" i="17"/>
  <c r="F35" i="17"/>
  <c r="J35" i="17"/>
  <c r="B45" i="17"/>
  <c r="C10" i="17"/>
  <c r="G10" i="17"/>
  <c r="K10" i="17"/>
  <c r="C15" i="17"/>
  <c r="B21" i="17"/>
  <c r="C35" i="17"/>
  <c r="G35" i="17"/>
  <c r="K35" i="17"/>
  <c r="C40" i="17"/>
  <c r="B46" i="17"/>
  <c r="D10" i="17"/>
  <c r="H10" i="17"/>
  <c r="L10" i="17"/>
  <c r="D35" i="17"/>
  <c r="H35" i="17"/>
  <c r="L35" i="17"/>
  <c r="E10" i="17"/>
  <c r="I10" i="17"/>
  <c r="M10" i="17"/>
  <c r="E35" i="17"/>
  <c r="I35" i="17"/>
  <c r="M35" i="17"/>
  <c r="B47" i="16"/>
  <c r="B50" i="16" s="1"/>
  <c r="B45" i="16"/>
  <c r="B20" i="16"/>
  <c r="B22" i="16"/>
  <c r="B25" i="16" s="1"/>
  <c r="D12" i="16"/>
  <c r="C15" i="16"/>
  <c r="D37" i="16"/>
  <c r="C40" i="16"/>
  <c r="J10" i="16"/>
  <c r="F11" i="16"/>
  <c r="B35" i="16"/>
  <c r="B36" i="16"/>
  <c r="C10" i="16"/>
  <c r="G10" i="16"/>
  <c r="K10" i="16"/>
  <c r="B21" i="16"/>
  <c r="C35" i="16"/>
  <c r="G35" i="16"/>
  <c r="K35" i="16"/>
  <c r="B46" i="16"/>
  <c r="B10" i="16"/>
  <c r="B11" i="16"/>
  <c r="J35" i="16"/>
  <c r="F36" i="16"/>
  <c r="D10" i="16"/>
  <c r="H10" i="16"/>
  <c r="L10" i="16"/>
  <c r="D35" i="16"/>
  <c r="H35" i="16"/>
  <c r="L35" i="16"/>
  <c r="E10" i="16"/>
  <c r="I10" i="16"/>
  <c r="M10" i="16"/>
  <c r="E35" i="16"/>
  <c r="I35" i="16"/>
  <c r="M35" i="16"/>
  <c r="B44" i="14"/>
  <c r="B47" i="14"/>
  <c r="B50" i="14" s="1"/>
  <c r="B19" i="14"/>
  <c r="B20" i="14"/>
  <c r="B22" i="14"/>
  <c r="B25" i="14" s="1"/>
  <c r="D12" i="14"/>
  <c r="C15" i="14"/>
  <c r="D37" i="14"/>
  <c r="C40" i="14"/>
  <c r="B10" i="14"/>
  <c r="B11" i="14"/>
  <c r="J11" i="14"/>
  <c r="F35" i="14"/>
  <c r="B45" i="14"/>
  <c r="C10" i="14"/>
  <c r="G10" i="14"/>
  <c r="K10" i="14"/>
  <c r="B21" i="14"/>
  <c r="C35" i="14"/>
  <c r="G35" i="14"/>
  <c r="K35" i="14"/>
  <c r="B46" i="14"/>
  <c r="B35" i="14"/>
  <c r="J35" i="14"/>
  <c r="D10" i="14"/>
  <c r="H10" i="14"/>
  <c r="L10" i="14"/>
  <c r="D35" i="14"/>
  <c r="H35" i="14"/>
  <c r="L35" i="14"/>
  <c r="F10" i="14"/>
  <c r="E10" i="14"/>
  <c r="I10" i="14"/>
  <c r="M10" i="14"/>
  <c r="E35" i="14"/>
  <c r="I35" i="14"/>
  <c r="M35" i="14"/>
  <c r="B44" i="12"/>
  <c r="B47" i="12"/>
  <c r="B50" i="12" s="1"/>
  <c r="B19" i="12"/>
  <c r="B22" i="12"/>
  <c r="B25" i="12" s="1"/>
  <c r="B20" i="12"/>
  <c r="D12" i="12"/>
  <c r="C15" i="12"/>
  <c r="D37" i="12"/>
  <c r="C40" i="12"/>
  <c r="B10" i="12"/>
  <c r="B11" i="12"/>
  <c r="F35" i="12"/>
  <c r="B36" i="12"/>
  <c r="J36" i="12"/>
  <c r="B45" i="12"/>
  <c r="C10" i="12"/>
  <c r="G10" i="12"/>
  <c r="K10" i="12"/>
  <c r="B21" i="12"/>
  <c r="C35" i="12"/>
  <c r="G35" i="12"/>
  <c r="K35" i="12"/>
  <c r="B46" i="12"/>
  <c r="F10" i="12"/>
  <c r="D10" i="12"/>
  <c r="H10" i="12"/>
  <c r="L10" i="12"/>
  <c r="D35" i="12"/>
  <c r="H35" i="12"/>
  <c r="L35" i="12"/>
  <c r="J10" i="12"/>
  <c r="E10" i="12"/>
  <c r="I10" i="12"/>
  <c r="M10" i="12"/>
  <c r="E35" i="12"/>
  <c r="I35" i="12"/>
  <c r="M35" i="12"/>
  <c r="B44" i="10"/>
  <c r="B47" i="10"/>
  <c r="B50" i="10" s="1"/>
  <c r="B19" i="10"/>
  <c r="B22" i="10"/>
  <c r="B25" i="10" s="1"/>
  <c r="D12" i="10"/>
  <c r="C15" i="10"/>
  <c r="D37" i="10"/>
  <c r="C40" i="10"/>
  <c r="F10" i="10"/>
  <c r="B11" i="10"/>
  <c r="B20" i="10"/>
  <c r="B35" i="10"/>
  <c r="J35" i="10"/>
  <c r="F36" i="10"/>
  <c r="B45" i="10"/>
  <c r="C10" i="10"/>
  <c r="G10" i="10"/>
  <c r="K10" i="10"/>
  <c r="B21" i="10"/>
  <c r="C35" i="10"/>
  <c r="G35" i="10"/>
  <c r="K35" i="10"/>
  <c r="B46" i="10"/>
  <c r="J10" i="10"/>
  <c r="D10" i="10"/>
  <c r="H10" i="10"/>
  <c r="L10" i="10"/>
  <c r="D35" i="10"/>
  <c r="H35" i="10"/>
  <c r="L35" i="10"/>
  <c r="E10" i="10"/>
  <c r="I10" i="10"/>
  <c r="M10" i="10"/>
  <c r="E35" i="10"/>
  <c r="I35" i="10"/>
  <c r="M35" i="10"/>
  <c r="B44" i="8"/>
  <c r="B47" i="8"/>
  <c r="B50" i="8" s="1"/>
  <c r="B22" i="8"/>
  <c r="B25" i="8" s="1"/>
  <c r="B19" i="8"/>
  <c r="E37" i="8"/>
  <c r="D40" i="8"/>
  <c r="E12" i="8"/>
  <c r="D15" i="8"/>
  <c r="B10" i="8"/>
  <c r="F10" i="8"/>
  <c r="J10" i="8"/>
  <c r="B20" i="8"/>
  <c r="B35" i="8"/>
  <c r="F35" i="8"/>
  <c r="J35" i="8"/>
  <c r="B45" i="8"/>
  <c r="C10" i="8"/>
  <c r="G10" i="8"/>
  <c r="K10" i="8"/>
  <c r="C15" i="8"/>
  <c r="B21" i="8"/>
  <c r="C35" i="8"/>
  <c r="G35" i="8"/>
  <c r="K35" i="8"/>
  <c r="C40" i="8"/>
  <c r="B46" i="8"/>
  <c r="D10" i="8"/>
  <c r="H10" i="8"/>
  <c r="L10" i="8"/>
  <c r="D35" i="8"/>
  <c r="H35" i="8"/>
  <c r="L35" i="8"/>
  <c r="E10" i="8"/>
  <c r="I10" i="8"/>
  <c r="M10" i="8"/>
  <c r="E35" i="8"/>
  <c r="I35" i="8"/>
  <c r="M35" i="8"/>
  <c r="B45" i="6"/>
  <c r="B47" i="6"/>
  <c r="B50" i="6" s="1"/>
  <c r="B21" i="6"/>
  <c r="B19" i="6"/>
  <c r="B22" i="6"/>
  <c r="B25" i="6" s="1"/>
  <c r="D12" i="6"/>
  <c r="C15" i="6"/>
  <c r="D37" i="6"/>
  <c r="C40" i="6"/>
  <c r="B10" i="6"/>
  <c r="F10" i="6"/>
  <c r="J10" i="6"/>
  <c r="B11" i="6"/>
  <c r="B20" i="6"/>
  <c r="B35" i="6"/>
  <c r="F35" i="6"/>
  <c r="J35" i="6"/>
  <c r="B36" i="6"/>
  <c r="C10" i="6"/>
  <c r="G10" i="6"/>
  <c r="K10" i="6"/>
  <c r="C35" i="6"/>
  <c r="G35" i="6"/>
  <c r="K35" i="6"/>
  <c r="B46" i="6"/>
  <c r="D10" i="6"/>
  <c r="H10" i="6"/>
  <c r="L10" i="6"/>
  <c r="D35" i="6"/>
  <c r="H35" i="6"/>
  <c r="L35" i="6"/>
  <c r="E10" i="6"/>
  <c r="I10" i="6"/>
  <c r="M10" i="6"/>
  <c r="E35" i="6"/>
  <c r="I35" i="6"/>
  <c r="M35" i="6"/>
  <c r="B47" i="4"/>
  <c r="B50" i="4" s="1"/>
  <c r="B44" i="4"/>
  <c r="B19" i="4"/>
  <c r="B22" i="4"/>
  <c r="B25" i="4" s="1"/>
  <c r="D12" i="4"/>
  <c r="C15" i="4"/>
  <c r="D37" i="4"/>
  <c r="C40" i="4"/>
  <c r="B10" i="4"/>
  <c r="J10" i="4"/>
  <c r="F11" i="4"/>
  <c r="B20" i="4"/>
  <c r="B35" i="4"/>
  <c r="J35" i="4"/>
  <c r="F36" i="4"/>
  <c r="B45" i="4"/>
  <c r="C10" i="4"/>
  <c r="G10" i="4"/>
  <c r="K10" i="4"/>
  <c r="B21" i="4"/>
  <c r="C35" i="4"/>
  <c r="G35" i="4"/>
  <c r="K35" i="4"/>
  <c r="B46" i="4"/>
  <c r="D10" i="4"/>
  <c r="H10" i="4"/>
  <c r="L10" i="4"/>
  <c r="D35" i="4"/>
  <c r="H35" i="4"/>
  <c r="L35" i="4"/>
  <c r="E10" i="4"/>
  <c r="I10" i="4"/>
  <c r="M10" i="4"/>
  <c r="E35" i="4"/>
  <c r="I35" i="4"/>
  <c r="M35" i="4"/>
  <c r="B44" i="2"/>
  <c r="B47" i="2"/>
  <c r="B50" i="2" s="1"/>
  <c r="D37" i="2"/>
  <c r="C40" i="2"/>
  <c r="B35" i="2"/>
  <c r="J35" i="2"/>
  <c r="F36" i="2"/>
  <c r="B45" i="2"/>
  <c r="C35" i="2"/>
  <c r="G35" i="2"/>
  <c r="K35" i="2"/>
  <c r="B46" i="2"/>
  <c r="D35" i="2"/>
  <c r="H35" i="2"/>
  <c r="L35" i="2"/>
  <c r="E35" i="2"/>
  <c r="I35" i="2"/>
  <c r="M35" i="2"/>
  <c r="B19" i="2"/>
  <c r="B22" i="2"/>
  <c r="B25" i="2" s="1"/>
  <c r="B20" i="2"/>
  <c r="D12" i="2"/>
  <c r="C15" i="2"/>
  <c r="B21" i="2"/>
  <c r="B10" i="2"/>
  <c r="F10" i="2"/>
  <c r="J10" i="2"/>
  <c r="B11" i="2"/>
  <c r="C10" i="2"/>
  <c r="K10" i="2"/>
  <c r="G11" i="2"/>
  <c r="D10" i="2"/>
  <c r="H10" i="2"/>
  <c r="L10" i="2"/>
  <c r="E10" i="2"/>
  <c r="I10" i="2"/>
  <c r="M10" i="2"/>
  <c r="K63" i="1"/>
  <c r="L60" i="1"/>
  <c r="H10" i="1"/>
  <c r="F83" i="1"/>
  <c r="B155" i="1"/>
  <c r="F156" i="1"/>
  <c r="E10" i="1"/>
  <c r="I10" i="1"/>
  <c r="M10" i="1"/>
  <c r="E12" i="1"/>
  <c r="B19" i="1"/>
  <c r="H58" i="1"/>
  <c r="D59" i="1"/>
  <c r="L59" i="1"/>
  <c r="B67" i="1"/>
  <c r="J83" i="1"/>
  <c r="B91" i="1"/>
  <c r="F106" i="1"/>
  <c r="J107" i="1"/>
  <c r="B115" i="1"/>
  <c r="F130" i="1"/>
  <c r="J131" i="1"/>
  <c r="B139" i="1"/>
  <c r="J156" i="1"/>
  <c r="B164" i="1"/>
  <c r="D10" i="1"/>
  <c r="L11" i="1"/>
  <c r="B22" i="1"/>
  <c r="B25" i="1" s="1"/>
  <c r="B82" i="1"/>
  <c r="L84" i="1"/>
  <c r="K87" i="1"/>
  <c r="B106" i="1"/>
  <c r="B130" i="1"/>
  <c r="B10" i="1"/>
  <c r="F10" i="1"/>
  <c r="J10" i="1"/>
  <c r="C35" i="1"/>
  <c r="C34" i="1"/>
  <c r="D36" i="1"/>
  <c r="B69" i="1"/>
  <c r="B58" i="1"/>
  <c r="B70" i="1"/>
  <c r="B73" i="1" s="1"/>
  <c r="B94" i="1"/>
  <c r="B97" i="1" s="1"/>
  <c r="B118" i="1"/>
  <c r="B121" i="1" s="1"/>
  <c r="B142" i="1"/>
  <c r="B145" i="1" s="1"/>
  <c r="B167" i="1"/>
  <c r="B170" i="1" s="1"/>
  <c r="C10" i="1"/>
  <c r="G10" i="1"/>
  <c r="K10" i="1"/>
  <c r="B45" i="1"/>
  <c r="B68" i="1"/>
  <c r="B83" i="1"/>
  <c r="B92" i="1"/>
  <c r="B107" i="1"/>
  <c r="B116" i="1"/>
  <c r="B131" i="1"/>
  <c r="B140" i="1"/>
  <c r="B156" i="1"/>
  <c r="B165" i="1"/>
  <c r="G34" i="1"/>
  <c r="K34" i="1"/>
  <c r="C58" i="1"/>
  <c r="G58" i="1"/>
  <c r="K58" i="1"/>
  <c r="C82" i="1"/>
  <c r="G82" i="1"/>
  <c r="K82" i="1"/>
  <c r="C106" i="1"/>
  <c r="G106" i="1"/>
  <c r="K106" i="1"/>
  <c r="C130" i="1"/>
  <c r="G130" i="1"/>
  <c r="K130" i="1"/>
  <c r="C155" i="1"/>
  <c r="G155" i="1"/>
  <c r="K155" i="1"/>
  <c r="D82" i="1"/>
  <c r="H82" i="1"/>
  <c r="L82" i="1"/>
  <c r="D106" i="1"/>
  <c r="H106" i="1"/>
  <c r="L106" i="1"/>
  <c r="D130" i="1"/>
  <c r="H130" i="1"/>
  <c r="L130" i="1"/>
  <c r="D155" i="1"/>
  <c r="H155" i="1"/>
  <c r="L155" i="1"/>
  <c r="E34" i="1"/>
  <c r="I34" i="1"/>
  <c r="M34" i="1"/>
  <c r="E58" i="1"/>
  <c r="I58" i="1"/>
  <c r="M58" i="1"/>
  <c r="E82" i="1"/>
  <c r="I82" i="1"/>
  <c r="M82" i="1"/>
  <c r="E106" i="1"/>
  <c r="I106" i="1"/>
  <c r="M106" i="1"/>
  <c r="E130" i="1"/>
  <c r="I130" i="1"/>
  <c r="M130" i="1"/>
  <c r="E155" i="1"/>
  <c r="I155" i="1"/>
  <c r="M155" i="1"/>
  <c r="O6" i="26" l="1"/>
  <c r="O7" i="26"/>
  <c r="O5" i="26"/>
  <c r="O8" i="26"/>
  <c r="E12" i="25"/>
  <c r="D15" i="25"/>
  <c r="E12" i="24"/>
  <c r="D15" i="24"/>
  <c r="E12" i="23"/>
  <c r="D15" i="23"/>
  <c r="E37" i="19"/>
  <c r="D40" i="19"/>
  <c r="E12" i="19"/>
  <c r="D15" i="19"/>
  <c r="E12" i="18"/>
  <c r="D15" i="18"/>
  <c r="E37" i="18"/>
  <c r="D40" i="18"/>
  <c r="E15" i="17"/>
  <c r="F12" i="17"/>
  <c r="E40" i="17"/>
  <c r="F37" i="17"/>
  <c r="E37" i="16"/>
  <c r="D40" i="16"/>
  <c r="E12" i="16"/>
  <c r="D15" i="16"/>
  <c r="E37" i="14"/>
  <c r="D40" i="14"/>
  <c r="E12" i="14"/>
  <c r="D15" i="14"/>
  <c r="E37" i="12"/>
  <c r="D40" i="12"/>
  <c r="E12" i="12"/>
  <c r="D15" i="12"/>
  <c r="E37" i="10"/>
  <c r="D40" i="10"/>
  <c r="E12" i="10"/>
  <c r="D15" i="10"/>
  <c r="E15" i="8"/>
  <c r="F12" i="8"/>
  <c r="E40" i="8"/>
  <c r="F37" i="8"/>
  <c r="E37" i="6"/>
  <c r="D40" i="6"/>
  <c r="E12" i="6"/>
  <c r="D15" i="6"/>
  <c r="E37" i="4"/>
  <c r="D40" i="4"/>
  <c r="E12" i="4"/>
  <c r="D15" i="4"/>
  <c r="E37" i="2"/>
  <c r="D40" i="2"/>
  <c r="E12" i="2"/>
  <c r="D15" i="2"/>
  <c r="M84" i="1"/>
  <c r="M87" i="1" s="1"/>
  <c r="L87" i="1"/>
  <c r="F12" i="1"/>
  <c r="E15" i="1"/>
  <c r="M60" i="1"/>
  <c r="M63" i="1" s="1"/>
  <c r="L63" i="1"/>
  <c r="E36" i="1"/>
  <c r="D39" i="1"/>
  <c r="O9" i="26" l="1"/>
  <c r="E15" i="25"/>
  <c r="F12" i="25"/>
  <c r="E15" i="24"/>
  <c r="F12" i="24"/>
  <c r="E15" i="23"/>
  <c r="F12" i="23"/>
  <c r="E15" i="19"/>
  <c r="F12" i="19"/>
  <c r="E40" i="19"/>
  <c r="F37" i="19"/>
  <c r="E40" i="18"/>
  <c r="F37" i="18"/>
  <c r="E15" i="18"/>
  <c r="F12" i="18"/>
  <c r="G12" i="17"/>
  <c r="F15" i="17"/>
  <c r="G37" i="17"/>
  <c r="F40" i="17"/>
  <c r="E15" i="16"/>
  <c r="F12" i="16"/>
  <c r="E40" i="16"/>
  <c r="F37" i="16"/>
  <c r="E15" i="14"/>
  <c r="F12" i="14"/>
  <c r="E40" i="14"/>
  <c r="F37" i="14"/>
  <c r="E15" i="12"/>
  <c r="F12" i="12"/>
  <c r="E40" i="12"/>
  <c r="F37" i="12"/>
  <c r="E15" i="10"/>
  <c r="F12" i="10"/>
  <c r="E40" i="10"/>
  <c r="F37" i="10"/>
  <c r="G37" i="8"/>
  <c r="F40" i="8"/>
  <c r="G12" i="8"/>
  <c r="F15" i="8"/>
  <c r="E15" i="6"/>
  <c r="F12" i="6"/>
  <c r="E40" i="6"/>
  <c r="F37" i="6"/>
  <c r="E15" i="4"/>
  <c r="F12" i="4"/>
  <c r="E40" i="4"/>
  <c r="F37" i="4"/>
  <c r="E40" i="2"/>
  <c r="F37" i="2"/>
  <c r="E15" i="2"/>
  <c r="F12" i="2"/>
  <c r="G12" i="1"/>
  <c r="F15" i="1"/>
  <c r="E39" i="1"/>
  <c r="F36" i="1"/>
  <c r="F15" i="25" l="1"/>
  <c r="G12" i="25"/>
  <c r="G12" i="24"/>
  <c r="F15" i="24"/>
  <c r="G12" i="23"/>
  <c r="F15" i="23"/>
  <c r="F40" i="19"/>
  <c r="G37" i="19"/>
  <c r="F15" i="19"/>
  <c r="G12" i="19"/>
  <c r="G37" i="18"/>
  <c r="F40" i="18"/>
  <c r="G12" i="18"/>
  <c r="F15" i="18"/>
  <c r="H37" i="17"/>
  <c r="G40" i="17"/>
  <c r="H12" i="17"/>
  <c r="G15" i="17"/>
  <c r="F40" i="16"/>
  <c r="G37" i="16"/>
  <c r="F15" i="16"/>
  <c r="G12" i="16"/>
  <c r="F15" i="14"/>
  <c r="G12" i="14"/>
  <c r="F40" i="14"/>
  <c r="G37" i="14"/>
  <c r="F15" i="12"/>
  <c r="G12" i="12"/>
  <c r="F40" i="12"/>
  <c r="G37" i="12"/>
  <c r="F40" i="10"/>
  <c r="G37" i="10"/>
  <c r="G12" i="10"/>
  <c r="F15" i="10"/>
  <c r="H12" i="8"/>
  <c r="G15" i="8"/>
  <c r="H37" i="8"/>
  <c r="G40" i="8"/>
  <c r="G37" i="6"/>
  <c r="F40" i="6"/>
  <c r="G12" i="6"/>
  <c r="F15" i="6"/>
  <c r="F40" i="4"/>
  <c r="G37" i="4"/>
  <c r="F15" i="4"/>
  <c r="G12" i="4"/>
  <c r="F40" i="2"/>
  <c r="G37" i="2"/>
  <c r="G12" i="2"/>
  <c r="F15" i="2"/>
  <c r="G36" i="1"/>
  <c r="F39" i="1"/>
  <c r="G15" i="1"/>
  <c r="H12" i="1"/>
  <c r="H12" i="25" l="1"/>
  <c r="G15" i="25"/>
  <c r="H12" i="24"/>
  <c r="G15" i="24"/>
  <c r="H12" i="23"/>
  <c r="G15" i="23"/>
  <c r="H12" i="19"/>
  <c r="G15" i="19"/>
  <c r="H37" i="19"/>
  <c r="G40" i="19"/>
  <c r="H12" i="18"/>
  <c r="G15" i="18"/>
  <c r="G40" i="18"/>
  <c r="H37" i="18"/>
  <c r="I12" i="17"/>
  <c r="H15" i="17"/>
  <c r="I37" i="17"/>
  <c r="H40" i="17"/>
  <c r="H37" i="16"/>
  <c r="G40" i="16"/>
  <c r="H12" i="16"/>
  <c r="G15" i="16"/>
  <c r="H37" i="14"/>
  <c r="G40" i="14"/>
  <c r="H12" i="14"/>
  <c r="G15" i="14"/>
  <c r="H12" i="12"/>
  <c r="G15" i="12"/>
  <c r="H37" i="12"/>
  <c r="G40" i="12"/>
  <c r="H12" i="10"/>
  <c r="G15" i="10"/>
  <c r="H37" i="10"/>
  <c r="G40" i="10"/>
  <c r="I37" i="8"/>
  <c r="H40" i="8"/>
  <c r="I12" i="8"/>
  <c r="H15" i="8"/>
  <c r="H37" i="6"/>
  <c r="G40" i="6"/>
  <c r="H12" i="6"/>
  <c r="G15" i="6"/>
  <c r="H12" i="4"/>
  <c r="G15" i="4"/>
  <c r="H37" i="4"/>
  <c r="G40" i="4"/>
  <c r="H37" i="2"/>
  <c r="G40" i="2"/>
  <c r="H12" i="2"/>
  <c r="G15" i="2"/>
  <c r="I12" i="1"/>
  <c r="H15" i="1"/>
  <c r="G39" i="1"/>
  <c r="H36" i="1"/>
  <c r="I12" i="25" l="1"/>
  <c r="H15" i="25"/>
  <c r="I12" i="24"/>
  <c r="H15" i="24"/>
  <c r="I12" i="23"/>
  <c r="H15" i="23"/>
  <c r="I37" i="19"/>
  <c r="H40" i="19"/>
  <c r="I12" i="19"/>
  <c r="H15" i="19"/>
  <c r="I37" i="18"/>
  <c r="H40" i="18"/>
  <c r="I12" i="18"/>
  <c r="H15" i="18"/>
  <c r="I40" i="17"/>
  <c r="J37" i="17"/>
  <c r="I15" i="17"/>
  <c r="J12" i="17"/>
  <c r="I12" i="16"/>
  <c r="H15" i="16"/>
  <c r="I37" i="16"/>
  <c r="H40" i="16"/>
  <c r="I12" i="14"/>
  <c r="H15" i="14"/>
  <c r="I37" i="14"/>
  <c r="H40" i="14"/>
  <c r="I37" i="12"/>
  <c r="H40" i="12"/>
  <c r="I12" i="12"/>
  <c r="H15" i="12"/>
  <c r="I37" i="10"/>
  <c r="H40" i="10"/>
  <c r="I12" i="10"/>
  <c r="H15" i="10"/>
  <c r="I15" i="8"/>
  <c r="J12" i="8"/>
  <c r="I40" i="8"/>
  <c r="J37" i="8"/>
  <c r="I37" i="6"/>
  <c r="H40" i="6"/>
  <c r="I12" i="6"/>
  <c r="H15" i="6"/>
  <c r="I37" i="4"/>
  <c r="H40" i="4"/>
  <c r="I12" i="4"/>
  <c r="H15" i="4"/>
  <c r="I37" i="2"/>
  <c r="H40" i="2"/>
  <c r="I12" i="2"/>
  <c r="H15" i="2"/>
  <c r="I36" i="1"/>
  <c r="H39" i="1"/>
  <c r="J12" i="1"/>
  <c r="I15" i="1"/>
  <c r="I15" i="25" l="1"/>
  <c r="J12" i="25"/>
  <c r="I15" i="24"/>
  <c r="J12" i="24"/>
  <c r="I15" i="23"/>
  <c r="J12" i="23"/>
  <c r="I15" i="19"/>
  <c r="J12" i="19"/>
  <c r="I40" i="19"/>
  <c r="J37" i="19"/>
  <c r="I15" i="18"/>
  <c r="J12" i="18"/>
  <c r="I40" i="18"/>
  <c r="J37" i="18"/>
  <c r="K12" i="17"/>
  <c r="J15" i="17"/>
  <c r="K37" i="17"/>
  <c r="J40" i="17"/>
  <c r="I40" i="16"/>
  <c r="J37" i="16"/>
  <c r="I15" i="16"/>
  <c r="J12" i="16"/>
  <c r="I40" i="14"/>
  <c r="J37" i="14"/>
  <c r="I15" i="14"/>
  <c r="J12" i="14"/>
  <c r="I15" i="12"/>
  <c r="J12" i="12"/>
  <c r="I40" i="12"/>
  <c r="J37" i="12"/>
  <c r="I15" i="10"/>
  <c r="J12" i="10"/>
  <c r="I40" i="10"/>
  <c r="J37" i="10"/>
  <c r="K37" i="8"/>
  <c r="J40" i="8"/>
  <c r="K12" i="8"/>
  <c r="J15" i="8"/>
  <c r="I40" i="6"/>
  <c r="J37" i="6"/>
  <c r="I15" i="6"/>
  <c r="J12" i="6"/>
  <c r="I15" i="4"/>
  <c r="J12" i="4"/>
  <c r="I40" i="4"/>
  <c r="J37" i="4"/>
  <c r="I40" i="2"/>
  <c r="J37" i="2"/>
  <c r="I15" i="2"/>
  <c r="J12" i="2"/>
  <c r="K12" i="1"/>
  <c r="J15" i="1"/>
  <c r="I39" i="1"/>
  <c r="J36" i="1"/>
  <c r="J15" i="25" l="1"/>
  <c r="K12" i="25"/>
  <c r="K12" i="24"/>
  <c r="J15" i="24"/>
  <c r="K12" i="23"/>
  <c r="J15" i="23"/>
  <c r="J40" i="19"/>
  <c r="K37" i="19"/>
  <c r="J15" i="19"/>
  <c r="K12" i="19"/>
  <c r="K12" i="18"/>
  <c r="J15" i="18"/>
  <c r="K37" i="18"/>
  <c r="J40" i="18"/>
  <c r="L37" i="17"/>
  <c r="K40" i="17"/>
  <c r="L12" i="17"/>
  <c r="K15" i="17"/>
  <c r="J15" i="16"/>
  <c r="K12" i="16"/>
  <c r="J40" i="16"/>
  <c r="K37" i="16"/>
  <c r="J40" i="14"/>
  <c r="K37" i="14"/>
  <c r="J15" i="14"/>
  <c r="K12" i="14"/>
  <c r="J15" i="12"/>
  <c r="K12" i="12"/>
  <c r="J40" i="12"/>
  <c r="K37" i="12"/>
  <c r="K12" i="10"/>
  <c r="J15" i="10"/>
  <c r="J40" i="10"/>
  <c r="K37" i="10"/>
  <c r="L12" i="8"/>
  <c r="K15" i="8"/>
  <c r="L37" i="8"/>
  <c r="K40" i="8"/>
  <c r="K12" i="6"/>
  <c r="J15" i="6"/>
  <c r="K37" i="6"/>
  <c r="J40" i="6"/>
  <c r="J40" i="4"/>
  <c r="K37" i="4"/>
  <c r="J15" i="4"/>
  <c r="K12" i="4"/>
  <c r="J40" i="2"/>
  <c r="K37" i="2"/>
  <c r="K12" i="2"/>
  <c r="J15" i="2"/>
  <c r="K15" i="1"/>
  <c r="L12" i="1"/>
  <c r="K36" i="1"/>
  <c r="J39" i="1"/>
  <c r="L12" i="25" l="1"/>
  <c r="K15" i="25"/>
  <c r="L12" i="24"/>
  <c r="K15" i="24"/>
  <c r="L12" i="23"/>
  <c r="K15" i="23"/>
  <c r="L12" i="19"/>
  <c r="K15" i="19"/>
  <c r="L37" i="19"/>
  <c r="K40" i="19"/>
  <c r="K40" i="18"/>
  <c r="L37" i="18"/>
  <c r="L12" i="18"/>
  <c r="K15" i="18"/>
  <c r="M12" i="17"/>
  <c r="M15" i="17" s="1"/>
  <c r="L15" i="17"/>
  <c r="M37" i="17"/>
  <c r="M40" i="17" s="1"/>
  <c r="L40" i="17"/>
  <c r="L37" i="16"/>
  <c r="K40" i="16"/>
  <c r="L12" i="16"/>
  <c r="K15" i="16"/>
  <c r="L37" i="14"/>
  <c r="K40" i="14"/>
  <c r="L12" i="14"/>
  <c r="K15" i="14"/>
  <c r="L37" i="12"/>
  <c r="K40" i="12"/>
  <c r="L12" i="12"/>
  <c r="K15" i="12"/>
  <c r="L37" i="10"/>
  <c r="K40" i="10"/>
  <c r="L12" i="10"/>
  <c r="K15" i="10"/>
  <c r="M37" i="8"/>
  <c r="M40" i="8" s="1"/>
  <c r="L40" i="8"/>
  <c r="M12" i="8"/>
  <c r="M15" i="8" s="1"/>
  <c r="L15" i="8"/>
  <c r="L12" i="6"/>
  <c r="K15" i="6"/>
  <c r="L37" i="6"/>
  <c r="K40" i="6"/>
  <c r="L37" i="4"/>
  <c r="K40" i="4"/>
  <c r="L12" i="4"/>
  <c r="K15" i="4"/>
  <c r="L37" i="2"/>
  <c r="K40" i="2"/>
  <c r="L12" i="2"/>
  <c r="K15" i="2"/>
  <c r="L15" i="1"/>
  <c r="M12" i="1"/>
  <c r="M15" i="1" s="1"/>
  <c r="K39" i="1"/>
  <c r="L36" i="1"/>
  <c r="M12" i="25" l="1"/>
  <c r="M15" i="25" s="1"/>
  <c r="L15" i="25"/>
  <c r="M12" i="24"/>
  <c r="M15" i="24" s="1"/>
  <c r="L15" i="24"/>
  <c r="M12" i="23"/>
  <c r="M15" i="23" s="1"/>
  <c r="L15" i="23"/>
  <c r="M37" i="19"/>
  <c r="M40" i="19" s="1"/>
  <c r="L40" i="19"/>
  <c r="M12" i="19"/>
  <c r="M15" i="19" s="1"/>
  <c r="L15" i="19"/>
  <c r="M12" i="18"/>
  <c r="M15" i="18" s="1"/>
  <c r="L15" i="18"/>
  <c r="M37" i="18"/>
  <c r="M40" i="18" s="1"/>
  <c r="L40" i="18"/>
  <c r="M12" i="16"/>
  <c r="M15" i="16" s="1"/>
  <c r="L15" i="16"/>
  <c r="M37" i="16"/>
  <c r="M40" i="16" s="1"/>
  <c r="L40" i="16"/>
  <c r="M12" i="14"/>
  <c r="M15" i="14" s="1"/>
  <c r="L15" i="14"/>
  <c r="M37" i="14"/>
  <c r="M40" i="14" s="1"/>
  <c r="L40" i="14"/>
  <c r="M12" i="12"/>
  <c r="M15" i="12" s="1"/>
  <c r="L15" i="12"/>
  <c r="M37" i="12"/>
  <c r="M40" i="12" s="1"/>
  <c r="L40" i="12"/>
  <c r="M12" i="10"/>
  <c r="M15" i="10" s="1"/>
  <c r="L15" i="10"/>
  <c r="M37" i="10"/>
  <c r="M40" i="10" s="1"/>
  <c r="L40" i="10"/>
  <c r="M37" i="6"/>
  <c r="M40" i="6" s="1"/>
  <c r="L40" i="6"/>
  <c r="M12" i="6"/>
  <c r="M15" i="6" s="1"/>
  <c r="L15" i="6"/>
  <c r="M12" i="4"/>
  <c r="M15" i="4" s="1"/>
  <c r="L15" i="4"/>
  <c r="M37" i="4"/>
  <c r="M40" i="4" s="1"/>
  <c r="L40" i="4"/>
  <c r="M37" i="2"/>
  <c r="M40" i="2" s="1"/>
  <c r="L40" i="2"/>
  <c r="M12" i="2"/>
  <c r="M15" i="2" s="1"/>
  <c r="L15" i="2"/>
  <c r="M36" i="1"/>
  <c r="M39" i="1" s="1"/>
  <c r="L39" i="1"/>
</calcChain>
</file>

<file path=xl/sharedStrings.xml><?xml version="1.0" encoding="utf-8"?>
<sst xmlns="http://schemas.openxmlformats.org/spreadsheetml/2006/main" count="1725" uniqueCount="287">
  <si>
    <t>ESTADÍSTICAS DE ACCIDENTES Y ENFERMEDADES PROFESIONALES</t>
  </si>
  <si>
    <t xml:space="preserve">PINTO PIGA SEEDS S.A </t>
  </si>
  <si>
    <t>DATOS\MES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</si>
  <si>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</si>
  <si>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</si>
  <si>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</si>
  <si>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</si>
  <si>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</si>
  <si>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</si>
  <si>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</si>
  <si>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</si>
  <si>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</si>
  <si>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</si>
  <si>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</si>
  <si>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</si>
  <si>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Nº Trabajadores</t>
  </si>
  <si>
    <t>Horas Hombre</t>
  </si>
  <si>
    <t>Nº de Accidentes</t>
  </si>
  <si>
    <t>Días Perdidos</t>
  </si>
  <si>
    <t>Enfermedades Profesionales</t>
  </si>
  <si>
    <t>Índice de Frecuencia</t>
  </si>
  <si>
    <t>índice de Gravedad</t>
  </si>
  <si>
    <t>Días Perdidos Acumulados</t>
  </si>
  <si>
    <t>Tasa de Accidentalidad Mensual</t>
  </si>
  <si>
    <t>Tasa de Siniestralidad Mensual</t>
  </si>
  <si>
    <t>Tasa de Siniestralidad Acumulada</t>
  </si>
  <si>
    <t>Promedio de Trabajadores</t>
  </si>
  <si>
    <t>Nº de Accidentes Acumulados</t>
  </si>
  <si>
    <t>Tasa de Accidentalidad anual %</t>
  </si>
  <si>
    <t>Índice de Frecuencia anual</t>
  </si>
  <si>
    <t>Índice de Gravedad anual</t>
  </si>
  <si>
    <t>T.S. Incap. Temporales</t>
  </si>
  <si>
    <t>T.S. Invalidez</t>
  </si>
  <si>
    <t>T.S.  Muerte</t>
  </si>
  <si>
    <t>Tasa de Siniestralidad Total</t>
  </si>
  <si>
    <t>2015 A 2021</t>
  </si>
  <si>
    <t>PROGRAMA PM AÑO 2020</t>
  </si>
  <si>
    <t>FECHA DE INGRESO</t>
  </si>
  <si>
    <t>RUT TRABAJADOR</t>
  </si>
  <si>
    <t>TIPO ACCIDENTE</t>
  </si>
  <si>
    <t>NOMBRE</t>
  </si>
  <si>
    <t>ESTADO CALIFICACIÓN</t>
  </si>
  <si>
    <t>REINGRESO</t>
  </si>
  <si>
    <t>INICIO REPOSO</t>
  </si>
  <si>
    <t>TÉRMINO REPOSO</t>
  </si>
  <si>
    <t>DÍAS LICENCIA</t>
  </si>
  <si>
    <t xml:space="preserve">PROGRAMA </t>
  </si>
  <si>
    <t xml:space="preserve">TOTAL DIAS PERDIDOS </t>
  </si>
  <si>
    <t>9712053-6</t>
  </si>
  <si>
    <t>ACCIDENTE DE TRABAJO</t>
  </si>
  <si>
    <t>GLADYS ROSA QUEZADA MOLINA</t>
  </si>
  <si>
    <t>ACEPTADO</t>
  </si>
  <si>
    <t>Si</t>
  </si>
  <si>
    <t>PM</t>
  </si>
  <si>
    <t>8801819-2</t>
  </si>
  <si>
    <t>EMILIA DEL CARMEN CONTRERAS ANAVALON</t>
  </si>
  <si>
    <t>16342373-1</t>
  </si>
  <si>
    <t>ANA LUISA JERIA FERNANDEZ</t>
  </si>
  <si>
    <t>18.960.615-K</t>
  </si>
  <si>
    <t>ACC. TRAB</t>
  </si>
  <si>
    <t>IGNACIO JAVIER OSORIO GONZALEZ</t>
  </si>
  <si>
    <t xml:space="preserve">ACEPTADO </t>
  </si>
  <si>
    <t>N/A</t>
  </si>
  <si>
    <t>11.916.174-6</t>
  </si>
  <si>
    <t>SANDRO ALIRO PALACIOS PARDO</t>
  </si>
  <si>
    <t>AÑO 2021</t>
  </si>
  <si>
    <t>AÑO 2020</t>
  </si>
  <si>
    <t xml:space="preserve">PROGRAMA OP </t>
  </si>
  <si>
    <t xml:space="preserve">OPERACIONES </t>
  </si>
  <si>
    <t>18030799-0</t>
  </si>
  <si>
    <t>JORGE ANDRES FARIAS VALDENENITO</t>
  </si>
  <si>
    <t>No</t>
  </si>
  <si>
    <t>OP</t>
  </si>
  <si>
    <t>16181305-2</t>
  </si>
  <si>
    <t>MICHEL ANTONIO GONZALEZ VASQUEZ</t>
  </si>
  <si>
    <t>PROGRAMA SD</t>
  </si>
  <si>
    <t>8900542-6</t>
  </si>
  <si>
    <t>JORGE PATRICIO MALLEA PANES</t>
  </si>
  <si>
    <t>NO</t>
  </si>
  <si>
    <t>SAN DIEGO</t>
  </si>
  <si>
    <t>PROGRAMA SP</t>
  </si>
  <si>
    <t>20711601-7</t>
  </si>
  <si>
    <t>DANIEL IGNACIO GAJARDO VERA</t>
  </si>
  <si>
    <t>SP</t>
  </si>
  <si>
    <t>18960445-9</t>
  </si>
  <si>
    <t>FERNANDO ANTONIO MORA MUGA</t>
  </si>
  <si>
    <t>18961427-6</t>
  </si>
  <si>
    <t>ALEJANDRO ESTEBAN LOPEZ FERRADA</t>
  </si>
  <si>
    <t>18031411-3</t>
  </si>
  <si>
    <t>HUMBERTO ALEJANDRO DIAZ TORO</t>
  </si>
  <si>
    <t>16241852-1</t>
  </si>
  <si>
    <t>PATRICIO ESTEBAN TORO REYES</t>
  </si>
  <si>
    <t>PROGRAMA PH</t>
  </si>
  <si>
    <t>8302291-4</t>
  </si>
  <si>
    <t>LUIS ALBERTO VASQUEZ GOMEZ</t>
  </si>
  <si>
    <t>PH</t>
  </si>
  <si>
    <t>16253118-2</t>
  </si>
  <si>
    <t>Jose Manuel Reyes Orellana</t>
  </si>
  <si>
    <t>no</t>
  </si>
  <si>
    <t>16.717.610-0</t>
  </si>
  <si>
    <t xml:space="preserve">ACC. TRAB </t>
  </si>
  <si>
    <t>MARCELO PALACIOS FARIA</t>
  </si>
  <si>
    <t>PROGRAMA HF</t>
  </si>
  <si>
    <t>26239150-7</t>
  </si>
  <si>
    <t>JELLY PIERRE .</t>
  </si>
  <si>
    <t>HF</t>
  </si>
  <si>
    <t>19848061-4</t>
  </si>
  <si>
    <t>MAXIMILIANO ALBERTO PLAZA CARVAJAL</t>
  </si>
  <si>
    <t>17121178-6</t>
  </si>
  <si>
    <t xml:space="preserve">VERONICA MORA ZUÑIGA </t>
  </si>
  <si>
    <t>Victor Hugo Vargas Milahuelque</t>
  </si>
  <si>
    <t>aceptado</t>
  </si>
  <si>
    <t>10.301.567-7</t>
  </si>
  <si>
    <t>ACC TRAB</t>
  </si>
  <si>
    <t xml:space="preserve">ADRIANA ORELLANA PINTO </t>
  </si>
  <si>
    <t>PROGRAMA RIEGO</t>
  </si>
  <si>
    <t>17224862-4</t>
  </si>
  <si>
    <t>CARLOS JOAQUIN LOPEZ REYES</t>
  </si>
  <si>
    <t>RIEGO</t>
  </si>
  <si>
    <t>PROGRAMA MD</t>
  </si>
  <si>
    <t>PROGRAMA SA</t>
  </si>
  <si>
    <t>PROGRAMA PU</t>
  </si>
  <si>
    <t>PROGRAMA SL</t>
  </si>
  <si>
    <t>SA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</si>
  <si>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</si>
  <si>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</si>
  <si>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</si>
  <si>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</si>
  <si>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</si>
  <si>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</si>
  <si>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</si>
  <si>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</si>
  <si>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</si>
  <si>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</si>
  <si>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</si>
  <si>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</si>
  <si>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 xml:space="preserve">2019-2020 </t>
  </si>
  <si>
    <t xml:space="preserve">2020-2021 </t>
  </si>
  <si>
    <t xml:space="preserve">2018-2019 </t>
  </si>
  <si>
    <t>VISITA ASOCIACION CHILENA DE SEGURIDAD (ACHS)</t>
  </si>
  <si>
    <t>TRAYECTO</t>
  </si>
  <si>
    <t>TRABAJO</t>
  </si>
  <si>
    <t>ENFERMEDAD P</t>
  </si>
  <si>
    <t xml:space="preserve">NO LEY </t>
  </si>
  <si>
    <t>TOTAL</t>
  </si>
  <si>
    <t>%</t>
  </si>
  <si>
    <t>ACC</t>
  </si>
  <si>
    <t xml:space="preserve">ATENCIONES MEDICAS 2021 </t>
  </si>
  <si>
    <t>21.169.178-6</t>
  </si>
  <si>
    <t xml:space="preserve">Vicente Alejandro Doria Padilla </t>
  </si>
  <si>
    <t>Aceotado</t>
  </si>
  <si>
    <t xml:space="preserve">OP </t>
  </si>
  <si>
    <t>17.519.356-1</t>
  </si>
  <si>
    <t>Accidente del Trabajo</t>
  </si>
  <si>
    <t>Victor Fernando Rosales Reyes</t>
  </si>
  <si>
    <t xml:space="preserve">Aceptado </t>
  </si>
  <si>
    <t>o</t>
  </si>
  <si>
    <t>ACCIDENTES ENERO A DICIEMBRE 2020 - 2021</t>
  </si>
  <si>
    <t>DP</t>
  </si>
  <si>
    <t>Trabajador</t>
  </si>
  <si>
    <t>Rut</t>
  </si>
  <si>
    <t>Siniestro</t>
  </si>
  <si>
    <t>Id Siniestro</t>
  </si>
  <si>
    <t>Fecha siniestro</t>
  </si>
  <si>
    <t>Fecha presentación</t>
  </si>
  <si>
    <t>Prestaciones económicas</t>
  </si>
  <si>
    <t>programa</t>
  </si>
  <si>
    <t>Trabajo</t>
  </si>
  <si>
    <t>0007103164</t>
  </si>
  <si>
    <t>09/08/2021</t>
  </si>
  <si>
    <t>VÍCTOR FERNANDO ROSALES REYES</t>
  </si>
  <si>
    <t>17519356-1</t>
  </si>
  <si>
    <t>0007094180</t>
  </si>
  <si>
    <t>30/07/2021</t>
  </si>
  <si>
    <t>Trayecto</t>
  </si>
  <si>
    <t>0007079604</t>
  </si>
  <si>
    <t>15/07/2021</t>
  </si>
  <si>
    <t>si</t>
  </si>
  <si>
    <t>LUIS MARCELO ARMIJO MIRANDA</t>
  </si>
  <si>
    <t>14307783-7</t>
  </si>
  <si>
    <t>0007079733</t>
  </si>
  <si>
    <t>CLAUDIO BERNABE QUINTANILLA ORTEGA</t>
  </si>
  <si>
    <t>11608486-4</t>
  </si>
  <si>
    <t>0007079664</t>
  </si>
  <si>
    <t>CHARNEL CHARLES -</t>
  </si>
  <si>
    <t>25457229-2</t>
  </si>
  <si>
    <t>0007079655</t>
  </si>
  <si>
    <t>EMILIO ARNOLDO MORA SALAZAR</t>
  </si>
  <si>
    <t>11426930-1</t>
  </si>
  <si>
    <t>No Ley</t>
  </si>
  <si>
    <t>0007079681</t>
  </si>
  <si>
    <t>VICENTE ALEJANDRO DORIA PADILLA</t>
  </si>
  <si>
    <t>21169178-6</t>
  </si>
  <si>
    <t>0007077569</t>
  </si>
  <si>
    <t>13/07/2021</t>
  </si>
  <si>
    <t>FRANCIA CELESTE ARANEDA ARANDA</t>
  </si>
  <si>
    <t>15779722-0</t>
  </si>
  <si>
    <t>0007067379</t>
  </si>
  <si>
    <t>02/07/2021</t>
  </si>
  <si>
    <t>OLGA LIDIA IBARRA SEPÚLVEDA</t>
  </si>
  <si>
    <t>9510419-3</t>
  </si>
  <si>
    <t>0007067140</t>
  </si>
  <si>
    <t>0007066529</t>
  </si>
  <si>
    <t>MARCELA DEL CARMEN HERNANDEZ VASQUEZ</t>
  </si>
  <si>
    <t>15743376-8</t>
  </si>
  <si>
    <t>0007067311</t>
  </si>
  <si>
    <t>ROSA MARTA LORCA SOTO</t>
  </si>
  <si>
    <t>14046749-9</t>
  </si>
  <si>
    <t>0007067113</t>
  </si>
  <si>
    <t>CYNTHIA CAROLINE ROA ROA</t>
  </si>
  <si>
    <t>17903470-0</t>
  </si>
  <si>
    <t>0007065712</t>
  </si>
  <si>
    <t>30/06/2021</t>
  </si>
  <si>
    <t>01/07/2021</t>
  </si>
  <si>
    <t>MANUEL JESÚS SOTO SALAZAR</t>
  </si>
  <si>
    <t>14046426-0</t>
  </si>
  <si>
    <t>0007058901</t>
  </si>
  <si>
    <t>25/06/2021</t>
  </si>
  <si>
    <t>TANIA IGNACIA MARTINEZ CALDERON</t>
  </si>
  <si>
    <t>20711779-K</t>
  </si>
  <si>
    <t>0007057626</t>
  </si>
  <si>
    <t>23/06/2021</t>
  </si>
  <si>
    <t>24/06/2021</t>
  </si>
  <si>
    <t>11916174-6</t>
  </si>
  <si>
    <t>0007006650</t>
  </si>
  <si>
    <t>29/04/2021</t>
  </si>
  <si>
    <t>FERDINAL NICASIO DONOSO BRIZUELA</t>
  </si>
  <si>
    <t>7489217-5</t>
  </si>
  <si>
    <t>0006999824</t>
  </si>
  <si>
    <t>S/D</t>
  </si>
  <si>
    <t>21/04/2021</t>
  </si>
  <si>
    <t>MAQUINARIA</t>
  </si>
  <si>
    <t>PAOLA DEL CARMEN ZUÑIGA OSORIO</t>
  </si>
  <si>
    <t>11786197-K</t>
  </si>
  <si>
    <t>0006991740</t>
  </si>
  <si>
    <t>12/04/2021</t>
  </si>
  <si>
    <t>13/04/2021</t>
  </si>
  <si>
    <t>EDUARDO ANTONIO VELASQUEZ MIRANDA</t>
  </si>
  <si>
    <t>17082198-K</t>
  </si>
  <si>
    <t>0006992492</t>
  </si>
  <si>
    <t>MARCELO FELIPE PALACIOS FARIAS</t>
  </si>
  <si>
    <t>16717610-0</t>
  </si>
  <si>
    <t>0006989365</t>
  </si>
  <si>
    <t>08/04/2021</t>
  </si>
  <si>
    <t>09/04/2021</t>
  </si>
  <si>
    <t>ANDRES DARIO DUARTE JERIA</t>
  </si>
  <si>
    <t>18960391-6</t>
  </si>
  <si>
    <t>0006979816</t>
  </si>
  <si>
    <t>29/03/2021</t>
  </si>
  <si>
    <t>SEBASTIAN ANDRES GALLARDO CARO</t>
  </si>
  <si>
    <t>17518421-K</t>
  </si>
  <si>
    <t>0006976944</t>
  </si>
  <si>
    <t>25/03/2021</t>
  </si>
  <si>
    <t>26/03/2021</t>
  </si>
  <si>
    <t>18960615-K</t>
  </si>
  <si>
    <t>0006966156</t>
  </si>
  <si>
    <t>16/03/2021</t>
  </si>
  <si>
    <t>EDELYNE VITAL .</t>
  </si>
  <si>
    <t>26752534-K</t>
  </si>
  <si>
    <t>0006938043</t>
  </si>
  <si>
    <t>13/02/2021</t>
  </si>
  <si>
    <t>15/02/2021</t>
  </si>
  <si>
    <t>HILDA DEL CARMEN JERIA GALVEZ</t>
  </si>
  <si>
    <t>10929679-1</t>
  </si>
  <si>
    <t>0006936441</t>
  </si>
  <si>
    <t>23/09/2020</t>
  </si>
  <si>
    <t>12/02/2021</t>
  </si>
  <si>
    <t>DANIELA DE LOS ANGELES ORTUBIA ALARCON</t>
  </si>
  <si>
    <t>16670188-0</t>
  </si>
  <si>
    <t>0006928333</t>
  </si>
  <si>
    <t>04/02/2021</t>
  </si>
  <si>
    <t>ADRIANA DE LAS MERCEDES ORELLANA PINTO</t>
  </si>
  <si>
    <t>10301567-7</t>
  </si>
  <si>
    <t>0006918771</t>
  </si>
  <si>
    <t>25/01/2021</t>
  </si>
  <si>
    <t>MARIA SORAYA ROJAS SALDIAS</t>
  </si>
  <si>
    <t>14135265-2</t>
  </si>
  <si>
    <t>0006905728</t>
  </si>
  <si>
    <t>11/01/2021</t>
  </si>
  <si>
    <t>FRITZ GERALD REJOUIS .</t>
  </si>
  <si>
    <t>26572189-3</t>
  </si>
  <si>
    <t>0006900273</t>
  </si>
  <si>
    <t>04/01/2021</t>
  </si>
  <si>
    <t>05/01/2021</t>
  </si>
  <si>
    <t>SHARLYNE ERMOGENE .</t>
  </si>
  <si>
    <t>25661546-0</t>
  </si>
  <si>
    <t>0006900250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</si>
</sst>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C0A]d/mmm;@"/>
    <numFmt numFmtId="165" formatCode="_(* #,##0.00_);_(* \(#,##0.00\);_(* &quot;-&quot;??_);_(@_)"/>
    <numFmt numFmtId="166" formatCode="_(* #,##0.0_);_(* \(#,##0.0\);_(* &quot;-&quot;??_);_(@_)"/>
    <numFmt numFmtId="167" formatCode="dd\/mm\/yyyy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Bookman Old Style"/>
      <family val="1"/>
    </font>
    <font>
      <b/>
      <sz val="10"/>
      <name val="Arial Unicode MS"/>
      <family val="2"/>
    </font>
    <font>
      <sz val="10"/>
      <name val="Arial Unicode MS"/>
      <family val="2"/>
    </font>
    <font>
      <sz val="10"/>
      <name val="Arial"/>
      <family val="2"/>
    </font>
    <font>
      <b/>
      <sz val="8"/>
      <name val="Arial Unicode MS"/>
      <family val="2"/>
    </font>
    <font>
      <sz val="8"/>
      <name val="Arial Unicode MS"/>
      <family val="2"/>
    </font>
    <font>
      <b/>
      <sz val="8"/>
      <color indexed="10"/>
      <name val="Arial Unicode MS"/>
      <family val="2"/>
    </font>
    <font>
      <b/>
      <sz val="8"/>
      <color indexed="12"/>
      <name val="Arial Unicode MS"/>
      <family val="2"/>
    </font>
    <font>
      <b/>
      <sz val="8"/>
      <color indexed="60"/>
      <name val="Arial Unicode MS"/>
      <family val="2"/>
    </font>
    <font>
      <b/>
      <sz val="8"/>
      <color indexed="17"/>
      <name val="Arial Unicode MS"/>
      <family val="2"/>
    </font>
    <font>
      <sz val="8"/>
      <color theme="1"/>
      <name val="Calibri"/>
      <family val="2"/>
      <scheme val="minor"/>
    </font>
    <font>
      <b/>
      <sz val="12"/>
      <name val="Arial Unicode MS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2" fillId="0" borderId="0"/>
    <xf numFmtId="165" fontId="5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260">
    <xf numFmtId="0" fontId="0" fillId="0" borderId="0" xfId="0"/>
    <xf numFmtId="0" fontId="0" fillId="0" borderId="0" xfId="0" applyFill="1"/>
    <xf numFmtId="0" fontId="4" fillId="0" borderId="0" xfId="0" applyFont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center" vertical="top"/>
    </xf>
    <xf numFmtId="1" fontId="7" fillId="4" borderId="2" xfId="0" applyNumberFormat="1" applyFont="1" applyFill="1" applyBorder="1" applyAlignment="1">
      <alignment horizontal="center" vertical="top"/>
    </xf>
    <xf numFmtId="1" fontId="7" fillId="5" borderId="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/>
    </xf>
    <xf numFmtId="1" fontId="8" fillId="0" borderId="2" xfId="0" applyNumberFormat="1" applyFont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top"/>
    </xf>
    <xf numFmtId="1" fontId="9" fillId="0" borderId="2" xfId="0" applyNumberFormat="1" applyFont="1" applyBorder="1" applyAlignment="1">
      <alignment horizontal="center" vertical="top"/>
    </xf>
    <xf numFmtId="0" fontId="10" fillId="3" borderId="2" xfId="0" applyFont="1" applyFill="1" applyBorder="1" applyAlignment="1">
      <alignment horizontal="center" vertical="top"/>
    </xf>
    <xf numFmtId="1" fontId="10" fillId="0" borderId="2" xfId="0" applyNumberFormat="1" applyFont="1" applyBorder="1" applyAlignment="1">
      <alignment horizontal="center" vertical="top"/>
    </xf>
    <xf numFmtId="2" fontId="7" fillId="0" borderId="2" xfId="0" applyNumberFormat="1" applyFont="1" applyBorder="1" applyAlignment="1">
      <alignment horizontal="center" vertical="top"/>
    </xf>
    <xf numFmtId="1" fontId="9" fillId="3" borderId="2" xfId="0" applyNumberFormat="1" applyFont="1" applyFill="1" applyBorder="1" applyAlignment="1">
      <alignment horizontal="center" vertical="top"/>
    </xf>
    <xf numFmtId="2" fontId="9" fillId="0" borderId="2" xfId="0" applyNumberFormat="1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2" fontId="11" fillId="0" borderId="2" xfId="0" applyNumberFormat="1" applyFont="1" applyBorder="1" applyAlignment="1">
      <alignment horizontal="center" vertical="top"/>
    </xf>
    <xf numFmtId="0" fontId="9" fillId="6" borderId="2" xfId="0" applyFont="1" applyFill="1" applyBorder="1" applyAlignment="1">
      <alignment horizontal="center" vertical="top"/>
    </xf>
    <xf numFmtId="2" fontId="9" fillId="6" borderId="2" xfId="0" applyNumberFormat="1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2" fontId="6" fillId="0" borderId="3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1" fontId="6" fillId="0" borderId="2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2" fontId="6" fillId="0" borderId="0" xfId="0" applyNumberFormat="1" applyFont="1" applyAlignment="1">
      <alignment horizontal="center" vertical="top"/>
    </xf>
    <xf numFmtId="2" fontId="6" fillId="0" borderId="2" xfId="0" applyNumberFormat="1" applyFont="1" applyBorder="1" applyAlignment="1">
      <alignment horizontal="center" vertical="top"/>
    </xf>
    <xf numFmtId="1" fontId="6" fillId="0" borderId="0" xfId="0" applyNumberFormat="1" applyFont="1" applyAlignment="1">
      <alignment horizontal="center" vertical="top"/>
    </xf>
    <xf numFmtId="165" fontId="6" fillId="0" borderId="2" xfId="2" applyFont="1" applyBorder="1" applyAlignment="1">
      <alignment horizontal="center" vertical="top"/>
    </xf>
    <xf numFmtId="166" fontId="6" fillId="0" borderId="2" xfId="2" applyNumberFormat="1" applyFont="1" applyBorder="1" applyAlignment="1">
      <alignment horizontal="center" vertical="top"/>
    </xf>
    <xf numFmtId="0" fontId="6" fillId="6" borderId="2" xfId="0" applyFont="1" applyFill="1" applyBorder="1" applyAlignment="1">
      <alignment horizontal="center" vertical="top"/>
    </xf>
    <xf numFmtId="2" fontId="6" fillId="6" borderId="2" xfId="0" applyNumberFormat="1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1" fontId="8" fillId="4" borderId="2" xfId="0" applyNumberFormat="1" applyFont="1" applyFill="1" applyBorder="1" applyAlignment="1">
      <alignment horizontal="center" vertical="top"/>
    </xf>
    <xf numFmtId="1" fontId="9" fillId="4" borderId="2" xfId="0" applyNumberFormat="1" applyFont="1" applyFill="1" applyBorder="1" applyAlignment="1">
      <alignment horizontal="center" vertical="top"/>
    </xf>
    <xf numFmtId="1" fontId="7" fillId="0" borderId="0" xfId="0" applyNumberFormat="1" applyFont="1" applyAlignment="1">
      <alignment horizontal="center" vertical="top"/>
    </xf>
    <xf numFmtId="1" fontId="7" fillId="0" borderId="2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2" fillId="0" borderId="0" xfId="0" applyFont="1" applyFill="1"/>
    <xf numFmtId="1" fontId="6" fillId="0" borderId="0" xfId="0" applyNumberFormat="1" applyFont="1" applyBorder="1" applyAlignment="1">
      <alignment horizontal="center" vertical="top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14" fontId="15" fillId="0" borderId="7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14" fontId="15" fillId="0" borderId="8" xfId="0" applyNumberFormat="1" applyFont="1" applyBorder="1" applyAlignment="1">
      <alignment horizontal="left" vertical="center"/>
    </xf>
    <xf numFmtId="3" fontId="15" fillId="0" borderId="8" xfId="0" applyNumberFormat="1" applyFont="1" applyBorder="1" applyAlignment="1">
      <alignment horizontal="center" vertical="center"/>
    </xf>
    <xf numFmtId="0" fontId="0" fillId="0" borderId="14" xfId="0" applyBorder="1" applyAlignment="1"/>
    <xf numFmtId="0" fontId="14" fillId="0" borderId="4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4" fillId="0" borderId="5" xfId="0" applyFont="1" applyBorder="1" applyAlignment="1">
      <alignment horizontal="left" vertical="top"/>
    </xf>
    <xf numFmtId="14" fontId="15" fillId="0" borderId="7" xfId="0" applyNumberFormat="1" applyFont="1" applyBorder="1" applyAlignment="1">
      <alignment horizontal="center" vertical="top"/>
    </xf>
    <xf numFmtId="0" fontId="15" fillId="0" borderId="8" xfId="0" applyFont="1" applyBorder="1" applyAlignment="1">
      <alignment horizontal="center" vertical="top"/>
    </xf>
    <xf numFmtId="0" fontId="15" fillId="0" borderId="8" xfId="0" applyFont="1" applyBorder="1" applyAlignment="1">
      <alignment horizontal="left" vertical="top"/>
    </xf>
    <xf numFmtId="14" fontId="15" fillId="0" borderId="8" xfId="0" applyNumberFormat="1" applyFont="1" applyBorder="1" applyAlignment="1">
      <alignment horizontal="left" vertical="top"/>
    </xf>
    <xf numFmtId="3" fontId="15" fillId="0" borderId="8" xfId="0" applyNumberFormat="1" applyFont="1" applyBorder="1" applyAlignment="1">
      <alignment horizontal="center" vertical="top"/>
    </xf>
    <xf numFmtId="3" fontId="0" fillId="0" borderId="9" xfId="0" applyNumberFormat="1" applyBorder="1" applyAlignment="1">
      <alignment horizontal="center" vertical="top"/>
    </xf>
    <xf numFmtId="14" fontId="15" fillId="0" borderId="10" xfId="0" applyNumberFormat="1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/>
    </xf>
    <xf numFmtId="14" fontId="15" fillId="0" borderId="0" xfId="0" applyNumberFormat="1" applyFont="1" applyAlignment="1">
      <alignment horizontal="left" vertical="top"/>
    </xf>
    <xf numFmtId="3" fontId="15" fillId="0" borderId="0" xfId="0" applyNumberFormat="1" applyFont="1" applyAlignment="1">
      <alignment horizontal="center" vertical="top"/>
    </xf>
    <xf numFmtId="0" fontId="0" fillId="0" borderId="11" xfId="0" applyBorder="1" applyAlignment="1">
      <alignment vertical="top"/>
    </xf>
    <xf numFmtId="0" fontId="0" fillId="0" borderId="14" xfId="0" applyBorder="1" applyAlignment="1">
      <alignment vertical="top"/>
    </xf>
    <xf numFmtId="14" fontId="15" fillId="0" borderId="12" xfId="0" applyNumberFormat="1" applyFont="1" applyFill="1" applyBorder="1" applyAlignment="1">
      <alignment horizontal="center" vertical="top"/>
    </xf>
    <xf numFmtId="0" fontId="15" fillId="0" borderId="13" xfId="0" applyFont="1" applyFill="1" applyBorder="1" applyAlignment="1">
      <alignment horizontal="center" vertical="top"/>
    </xf>
    <xf numFmtId="0" fontId="15" fillId="0" borderId="13" xfId="0" applyFont="1" applyFill="1" applyBorder="1" applyAlignment="1">
      <alignment horizontal="left" vertical="top"/>
    </xf>
    <xf numFmtId="14" fontId="15" fillId="0" borderId="13" xfId="0" applyNumberFormat="1" applyFont="1" applyFill="1" applyBorder="1" applyAlignment="1">
      <alignment horizontal="left" vertical="top"/>
    </xf>
    <xf numFmtId="3" fontId="15" fillId="0" borderId="13" xfId="0" applyNumberFormat="1" applyFont="1" applyFill="1" applyBorder="1" applyAlignment="1">
      <alignment horizontal="center" vertical="top"/>
    </xf>
    <xf numFmtId="14" fontId="16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/>
    <xf numFmtId="14" fontId="16" fillId="0" borderId="0" xfId="0" applyNumberFormat="1" applyFont="1" applyAlignment="1">
      <alignment horizontal="center"/>
    </xf>
    <xf numFmtId="0" fontId="14" fillId="0" borderId="4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left" vertical="top"/>
    </xf>
    <xf numFmtId="0" fontId="14" fillId="0" borderId="6" xfId="0" applyFont="1" applyFill="1" applyBorder="1" applyAlignment="1">
      <alignment horizontal="center" vertical="top"/>
    </xf>
    <xf numFmtId="14" fontId="15" fillId="0" borderId="7" xfId="0" applyNumberFormat="1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left" vertical="top"/>
    </xf>
    <xf numFmtId="14" fontId="15" fillId="0" borderId="8" xfId="0" applyNumberFormat="1" applyFont="1" applyFill="1" applyBorder="1" applyAlignment="1">
      <alignment horizontal="left" vertical="top"/>
    </xf>
    <xf numFmtId="3" fontId="15" fillId="0" borderId="8" xfId="0" applyNumberFormat="1" applyFont="1" applyFill="1" applyBorder="1" applyAlignment="1">
      <alignment horizontal="center" vertical="top"/>
    </xf>
    <xf numFmtId="3" fontId="0" fillId="0" borderId="9" xfId="0" applyNumberFormat="1" applyFill="1" applyBorder="1" applyAlignment="1">
      <alignment horizontal="center" vertical="top"/>
    </xf>
    <xf numFmtId="14" fontId="15" fillId="0" borderId="10" xfId="0" applyNumberFormat="1" applyFont="1" applyFill="1" applyBorder="1" applyAlignment="1">
      <alignment horizontal="center" vertical="top"/>
    </xf>
    <xf numFmtId="0" fontId="15" fillId="0" borderId="0" xfId="0" applyFont="1" applyFill="1" applyAlignment="1">
      <alignment horizontal="center" vertical="top"/>
    </xf>
    <xf numFmtId="0" fontId="15" fillId="0" borderId="0" xfId="0" applyFont="1" applyFill="1" applyAlignment="1">
      <alignment horizontal="left" vertical="top"/>
    </xf>
    <xf numFmtId="14" fontId="15" fillId="0" borderId="0" xfId="0" applyNumberFormat="1" applyFont="1" applyFill="1" applyAlignment="1">
      <alignment horizontal="left" vertical="top"/>
    </xf>
    <xf numFmtId="3" fontId="15" fillId="0" borderId="0" xfId="0" applyNumberFormat="1" applyFont="1" applyFill="1" applyAlignment="1">
      <alignment horizontal="center" vertical="top"/>
    </xf>
    <xf numFmtId="0" fontId="0" fillId="0" borderId="11" xfId="0" applyFill="1" applyBorder="1" applyAlignment="1">
      <alignment vertical="top"/>
    </xf>
    <xf numFmtId="0" fontId="0" fillId="0" borderId="14" xfId="0" applyFill="1" applyBorder="1" applyAlignment="1">
      <alignment vertical="top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center" wrapText="1"/>
    </xf>
    <xf numFmtId="14" fontId="16" fillId="0" borderId="0" xfId="0" applyNumberFormat="1" applyFont="1" applyFill="1"/>
    <xf numFmtId="0" fontId="16" fillId="0" borderId="0" xfId="0" applyFont="1" applyFill="1" applyAlignment="1">
      <alignment horizontal="center"/>
    </xf>
    <xf numFmtId="0" fontId="16" fillId="0" borderId="0" xfId="0" applyFont="1" applyFill="1"/>
    <xf numFmtId="14" fontId="16" fillId="0" borderId="0" xfId="0" applyNumberFormat="1" applyFont="1" applyFill="1" applyAlignment="1">
      <alignment horizontal="center"/>
    </xf>
    <xf numFmtId="0" fontId="14" fillId="0" borderId="6" xfId="0" applyFont="1" applyBorder="1" applyAlignment="1">
      <alignment horizontal="left" vertical="center" wrapText="1"/>
    </xf>
    <xf numFmtId="3" fontId="0" fillId="0" borderId="9" xfId="0" applyNumberForma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top"/>
    </xf>
    <xf numFmtId="14" fontId="15" fillId="0" borderId="12" xfId="0" applyNumberFormat="1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0" fontId="15" fillId="0" borderId="13" xfId="0" applyFont="1" applyBorder="1" applyAlignment="1">
      <alignment horizontal="left" vertical="top"/>
    </xf>
    <xf numFmtId="14" fontId="15" fillId="0" borderId="13" xfId="0" applyNumberFormat="1" applyFont="1" applyBorder="1" applyAlignment="1">
      <alignment horizontal="left" vertical="top"/>
    </xf>
    <xf numFmtId="3" fontId="15" fillId="0" borderId="13" xfId="0" applyNumberFormat="1" applyFont="1" applyBorder="1" applyAlignment="1">
      <alignment horizontal="center" vertical="top"/>
    </xf>
    <xf numFmtId="1" fontId="7" fillId="4" borderId="2" xfId="0" quotePrefix="1" applyNumberFormat="1" applyFont="1" applyFill="1" applyBorder="1" applyAlignment="1">
      <alignment horizontal="center" vertical="top"/>
    </xf>
    <xf numFmtId="14" fontId="15" fillId="0" borderId="4" xfId="0" applyNumberFormat="1" applyFont="1" applyBorder="1" applyAlignment="1">
      <alignment horizontal="center" vertical="top"/>
    </xf>
    <xf numFmtId="0" fontId="15" fillId="0" borderId="5" xfId="0" applyFont="1" applyBorder="1" applyAlignment="1">
      <alignment horizontal="center" vertical="top"/>
    </xf>
    <xf numFmtId="0" fontId="15" fillId="0" borderId="5" xfId="0" applyFont="1" applyBorder="1" applyAlignment="1">
      <alignment horizontal="left" vertical="top"/>
    </xf>
    <xf numFmtId="14" fontId="15" fillId="0" borderId="5" xfId="0" applyNumberFormat="1" applyFont="1" applyBorder="1" applyAlignment="1">
      <alignment horizontal="left" vertical="top"/>
    </xf>
    <xf numFmtId="3" fontId="15" fillId="0" borderId="5" xfId="0" applyNumberFormat="1" applyFont="1" applyBorder="1" applyAlignment="1">
      <alignment horizontal="center" vertical="top"/>
    </xf>
    <xf numFmtId="3" fontId="0" fillId="0" borderId="6" xfId="0" applyNumberForma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14" fontId="17" fillId="0" borderId="12" xfId="0" applyNumberFormat="1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14" fontId="17" fillId="0" borderId="13" xfId="0" applyNumberFormat="1" applyFont="1" applyBorder="1" applyAlignment="1">
      <alignment horizontal="center"/>
    </xf>
    <xf numFmtId="14" fontId="17" fillId="0" borderId="13" xfId="0" applyNumberFormat="1" applyFont="1" applyBorder="1" applyAlignment="1">
      <alignment horizontal="left"/>
    </xf>
    <xf numFmtId="0" fontId="14" fillId="0" borderId="5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7" fillId="0" borderId="13" xfId="0" applyFont="1" applyBorder="1" applyAlignment="1"/>
    <xf numFmtId="14" fontId="17" fillId="0" borderId="10" xfId="0" applyNumberFormat="1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14" fontId="17" fillId="0" borderId="0" xfId="0" applyNumberFormat="1" applyFont="1" applyAlignment="1">
      <alignment horizontal="center" vertical="top"/>
    </xf>
    <xf numFmtId="0" fontId="17" fillId="0" borderId="11" xfId="0" applyFont="1" applyBorder="1" applyAlignment="1">
      <alignment vertical="top"/>
    </xf>
    <xf numFmtId="14" fontId="15" fillId="0" borderId="0" xfId="0" applyNumberFormat="1" applyFont="1" applyAlignment="1">
      <alignment horizontal="center" vertical="top"/>
    </xf>
    <xf numFmtId="14" fontId="15" fillId="0" borderId="8" xfId="0" applyNumberFormat="1" applyFont="1" applyBorder="1" applyAlignment="1">
      <alignment horizontal="center" vertical="top"/>
    </xf>
    <xf numFmtId="14" fontId="15" fillId="0" borderId="5" xfId="0" applyNumberFormat="1" applyFont="1" applyBorder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left" vertical="top"/>
    </xf>
    <xf numFmtId="14" fontId="15" fillId="0" borderId="0" xfId="0" applyNumberFormat="1" applyFont="1" applyBorder="1" applyAlignment="1">
      <alignment horizontal="center" vertical="top"/>
    </xf>
    <xf numFmtId="0" fontId="15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left" vertical="top"/>
    </xf>
    <xf numFmtId="14" fontId="15" fillId="0" borderId="0" xfId="0" applyNumberFormat="1" applyFont="1" applyBorder="1" applyAlignment="1">
      <alignment horizontal="left" vertical="top"/>
    </xf>
    <xf numFmtId="3" fontId="15" fillId="0" borderId="0" xfId="0" applyNumberFormat="1" applyFont="1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8" fillId="0" borderId="4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6" borderId="6" xfId="0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1" fontId="7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1" fontId="8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1" fontId="10" fillId="0" borderId="0" xfId="0" applyNumberFormat="1" applyFont="1" applyFill="1" applyBorder="1" applyAlignment="1">
      <alignment horizontal="center" vertical="top"/>
    </xf>
    <xf numFmtId="2" fontId="7" fillId="0" borderId="0" xfId="0" applyNumberFormat="1" applyFont="1" applyFill="1" applyBorder="1" applyAlignment="1">
      <alignment horizontal="center" vertical="top"/>
    </xf>
    <xf numFmtId="2" fontId="9" fillId="0" borderId="0" xfId="0" applyNumberFormat="1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2" fontId="11" fillId="0" borderId="0" xfId="0" applyNumberFormat="1" applyFont="1" applyFill="1" applyBorder="1" applyAlignment="1">
      <alignment horizontal="center" vertical="top"/>
    </xf>
    <xf numFmtId="2" fontId="6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/>
    </xf>
    <xf numFmtId="165" fontId="6" fillId="0" borderId="0" xfId="2" applyFont="1" applyFill="1" applyBorder="1" applyAlignment="1">
      <alignment horizontal="center" vertical="top"/>
    </xf>
    <xf numFmtId="166" fontId="6" fillId="0" borderId="0" xfId="2" applyNumberFormat="1" applyFont="1" applyFill="1" applyBorder="1" applyAlignment="1">
      <alignment horizontal="center" vertical="top"/>
    </xf>
    <xf numFmtId="0" fontId="0" fillId="0" borderId="0" xfId="0" applyFill="1" applyBorder="1"/>
    <xf numFmtId="0" fontId="6" fillId="2" borderId="16" xfId="0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top"/>
    </xf>
    <xf numFmtId="0" fontId="6" fillId="2" borderId="18" xfId="0" applyFont="1" applyFill="1" applyBorder="1" applyAlignment="1">
      <alignment horizontal="center" vertical="top"/>
    </xf>
    <xf numFmtId="0" fontId="6" fillId="2" borderId="19" xfId="0" applyFont="1" applyFill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6" fillId="2" borderId="0" xfId="0" applyFont="1" applyFill="1" applyBorder="1" applyAlignment="1">
      <alignment horizontal="center" vertical="top"/>
    </xf>
    <xf numFmtId="9" fontId="0" fillId="0" borderId="0" xfId="0" applyNumberFormat="1" applyAlignment="1">
      <alignment horizontal="center"/>
    </xf>
    <xf numFmtId="9" fontId="0" fillId="0" borderId="0" xfId="0" applyNumberFormat="1"/>
    <xf numFmtId="0" fontId="7" fillId="0" borderId="15" xfId="0" applyFont="1" applyBorder="1" applyAlignment="1">
      <alignment horizontal="center" vertical="top"/>
    </xf>
    <xf numFmtId="1" fontId="7" fillId="0" borderId="15" xfId="0" applyNumberFormat="1" applyFont="1" applyBorder="1" applyAlignment="1">
      <alignment horizontal="center" vertical="top"/>
    </xf>
    <xf numFmtId="9" fontId="0" fillId="0" borderId="0" xfId="3" applyFont="1" applyAlignment="1">
      <alignment horizontal="center"/>
    </xf>
    <xf numFmtId="14" fontId="0" fillId="0" borderId="0" xfId="0" applyNumberFormat="1" applyAlignment="1">
      <alignment horizontal="center"/>
    </xf>
    <xf numFmtId="1" fontId="6" fillId="0" borderId="20" xfId="0" applyNumberFormat="1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1" fontId="7" fillId="0" borderId="12" xfId="0" applyNumberFormat="1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7" borderId="0" xfId="0" applyFill="1" applyAlignment="1">
      <alignment horizontal="left" vertical="top"/>
    </xf>
    <xf numFmtId="167" fontId="0" fillId="7" borderId="0" xfId="0" applyNumberFormat="1" applyFill="1" applyAlignment="1">
      <alignment horizontal="left" vertical="top"/>
    </xf>
    <xf numFmtId="0" fontId="1" fillId="7" borderId="0" xfId="0" applyFont="1" applyFill="1" applyAlignment="1">
      <alignment horizontal="center" vertical="top" wrapText="1"/>
    </xf>
    <xf numFmtId="0" fontId="0" fillId="16" borderId="0" xfId="0" applyFill="1" applyAlignment="1">
      <alignment horizontal="left" vertical="top"/>
    </xf>
    <xf numFmtId="167" fontId="0" fillId="16" borderId="0" xfId="0" applyNumberFormat="1" applyFill="1" applyAlignment="1">
      <alignment horizontal="left" vertical="top"/>
    </xf>
    <xf numFmtId="0" fontId="1" fillId="16" borderId="0" xfId="0" applyFont="1" applyFill="1" applyAlignment="1">
      <alignment horizontal="center" vertical="top" wrapText="1"/>
    </xf>
    <xf numFmtId="0" fontId="0" fillId="0" borderId="0" xfId="0" applyAlignment="1">
      <alignment horizontal="left" vertical="top"/>
    </xf>
    <xf numFmtId="167" fontId="0" fillId="0" borderId="0" xfId="0" applyNumberFormat="1" applyAlignment="1">
      <alignment horizontal="left" vertical="top"/>
    </xf>
    <xf numFmtId="0" fontId="0" fillId="0" borderId="0" xfId="0" applyNumberFormat="1"/>
    <xf numFmtId="0" fontId="0" fillId="0" borderId="0" xfId="0" applyBorder="1" applyAlignme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12" borderId="4" xfId="0" applyFont="1" applyFill="1" applyBorder="1" applyAlignment="1">
      <alignment horizontal="center" vertical="top"/>
    </xf>
    <xf numFmtId="0" fontId="13" fillId="12" borderId="5" xfId="0" applyFont="1" applyFill="1" applyBorder="1" applyAlignment="1">
      <alignment horizontal="center" vertical="top"/>
    </xf>
    <xf numFmtId="0" fontId="13" fillId="12" borderId="6" xfId="0" applyFont="1" applyFill="1" applyBorder="1" applyAlignment="1">
      <alignment horizontal="center" vertical="top"/>
    </xf>
    <xf numFmtId="0" fontId="13" fillId="13" borderId="4" xfId="0" applyFont="1" applyFill="1" applyBorder="1" applyAlignment="1">
      <alignment horizontal="center" vertical="top"/>
    </xf>
    <xf numFmtId="0" fontId="13" fillId="13" borderId="5" xfId="0" applyFont="1" applyFill="1" applyBorder="1" applyAlignment="1">
      <alignment horizontal="center" vertical="top"/>
    </xf>
    <xf numFmtId="0" fontId="13" fillId="13" borderId="6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164" fontId="3" fillId="8" borderId="7" xfId="1" applyFont="1" applyFill="1" applyBorder="1" applyAlignment="1">
      <alignment horizontal="center" vertical="center" wrapText="1"/>
    </xf>
    <xf numFmtId="164" fontId="3" fillId="8" borderId="8" xfId="1" applyFont="1" applyFill="1" applyBorder="1" applyAlignment="1">
      <alignment horizontal="center" vertical="center" wrapText="1"/>
    </xf>
    <xf numFmtId="164" fontId="3" fillId="8" borderId="9" xfId="1" applyFont="1" applyFill="1" applyBorder="1" applyAlignment="1">
      <alignment horizontal="center" vertical="center" wrapText="1"/>
    </xf>
    <xf numFmtId="164" fontId="3" fillId="8" borderId="10" xfId="1" applyFont="1" applyFill="1" applyBorder="1" applyAlignment="1">
      <alignment horizontal="center" vertical="center" wrapText="1"/>
    </xf>
    <xf numFmtId="164" fontId="3" fillId="8" borderId="0" xfId="1" applyFont="1" applyFill="1" applyBorder="1" applyAlignment="1">
      <alignment horizontal="center" vertical="center" wrapText="1"/>
    </xf>
    <xf numFmtId="164" fontId="3" fillId="8" borderId="11" xfId="1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13" fillId="9" borderId="4" xfId="0" applyFont="1" applyFill="1" applyBorder="1" applyAlignment="1">
      <alignment horizontal="center" vertical="top"/>
    </xf>
    <xf numFmtId="0" fontId="13" fillId="9" borderId="5" xfId="0" applyFont="1" applyFill="1" applyBorder="1" applyAlignment="1">
      <alignment horizontal="center" vertical="top"/>
    </xf>
    <xf numFmtId="0" fontId="13" fillId="9" borderId="6" xfId="0" applyFont="1" applyFill="1" applyBorder="1" applyAlignment="1">
      <alignment horizontal="center" vertical="top"/>
    </xf>
    <xf numFmtId="0" fontId="13" fillId="7" borderId="4" xfId="0" applyFont="1" applyFill="1" applyBorder="1" applyAlignment="1">
      <alignment horizontal="center" vertical="top"/>
    </xf>
    <xf numFmtId="0" fontId="13" fillId="7" borderId="5" xfId="0" applyFont="1" applyFill="1" applyBorder="1" applyAlignment="1">
      <alignment horizontal="center" vertical="top"/>
    </xf>
    <xf numFmtId="0" fontId="13" fillId="7" borderId="6" xfId="0" applyFont="1" applyFill="1" applyBorder="1" applyAlignment="1">
      <alignment horizontal="center" vertical="top"/>
    </xf>
    <xf numFmtId="0" fontId="13" fillId="10" borderId="4" xfId="0" applyFont="1" applyFill="1" applyBorder="1" applyAlignment="1">
      <alignment horizontal="center" vertical="top"/>
    </xf>
    <xf numFmtId="0" fontId="13" fillId="10" borderId="5" xfId="0" applyFont="1" applyFill="1" applyBorder="1" applyAlignment="1">
      <alignment horizontal="center" vertical="top"/>
    </xf>
    <xf numFmtId="0" fontId="13" fillId="10" borderId="6" xfId="0" applyFont="1" applyFill="1" applyBorder="1" applyAlignment="1">
      <alignment horizontal="center" vertical="top"/>
    </xf>
    <xf numFmtId="0" fontId="13" fillId="11" borderId="4" xfId="0" applyFont="1" applyFill="1" applyBorder="1" applyAlignment="1">
      <alignment horizontal="center" vertical="top"/>
    </xf>
    <xf numFmtId="0" fontId="13" fillId="11" borderId="5" xfId="0" applyFont="1" applyFill="1" applyBorder="1" applyAlignment="1">
      <alignment horizontal="center" vertical="top"/>
    </xf>
    <xf numFmtId="0" fontId="13" fillId="11" borderId="6" xfId="0" applyFont="1" applyFill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3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14" borderId="13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8" borderId="0" xfId="1" applyFont="1" applyFill="1" applyBorder="1" applyAlignment="1">
      <alignment horizontal="center" vertical="top"/>
    </xf>
    <xf numFmtId="0" fontId="0" fillId="15" borderId="1" xfId="0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13" xfId="0" applyBorder="1" applyAlignment="1">
      <alignment horizontal="center"/>
    </xf>
  </cellXfs>
  <cellStyles count="4">
    <cellStyle name="Millares_Estadisticas_Garibaldi" xfId="2" xr:uid="{C77146D0-FFD0-4F49-82B2-A146E51D529B}"/>
    <cellStyle name="Normal" xfId="0" builtinId="0"/>
    <cellStyle name="Normal_Est_GARIBALDI" xfId="1" xr:uid="{FFDE6ECE-3D04-4297-A95E-70A3FC63408F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'VISITAS ACHS'!$A$5:$A$8</c:f>
              <c:strCache>
                <c:ptCount val="4"/>
                <c:pt idx="0">
                  <c:v>TRAYECTO</c:v>
                </c:pt>
                <c:pt idx="1">
                  <c:v>TRABAJO</c:v>
                </c:pt>
                <c:pt idx="2">
                  <c:v>ENFERMEDAD P</c:v>
                </c:pt>
                <c:pt idx="3">
                  <c:v>NO LEY </c:v>
                </c:pt>
              </c:strCache>
            </c:strRef>
          </c:cat>
          <c:val>
            <c:numRef>
              <c:f>'VISITAS ACHS'!$O$5:$O$8</c:f>
              <c:numCache>
                <c:formatCode>0%</c:formatCode>
                <c:ptCount val="4"/>
                <c:pt idx="0">
                  <c:v>0.25806451612903225</c:v>
                </c:pt>
                <c:pt idx="1">
                  <c:v>0.29032258064516131</c:v>
                </c:pt>
                <c:pt idx="2">
                  <c:v>0</c:v>
                </c:pt>
                <c:pt idx="3">
                  <c:v>0.45161290322580644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E0-4186-9265-97FE698811C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61841647"/>
        <c:axId val="1561846223"/>
      </c:lineChart>
      <c:catAx>
        <c:axId val="1561841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561846223"/>
        <c:crosses val="autoZero"/>
        <c:auto val="1"/>
        <c:lblAlgn val="ctr"/>
        <c:lblOffset val="100"/>
        <c:noMultiLvlLbl val="0"/>
      </c:catAx>
      <c:valAx>
        <c:axId val="1561846223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1561841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11592300962381E-2"/>
          <c:y val="0.22222222222222221"/>
          <c:w val="0.88498840769903764"/>
          <c:h val="0.57836395450568667"/>
        </c:manualLayout>
      </c:layout>
      <c:lineChart>
        <c:grouping val="standard"/>
        <c:varyColors val="0"/>
        <c:ser>
          <c:idx val="0"/>
          <c:order val="0"/>
          <c:tx>
            <c:v>ENERO A JULIO</c:v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'VISITAS ACHS'!$H$14:$H$15</c:f>
              <c:numCache>
                <c:formatCode>General</c:formatCode>
                <c:ptCount val="2"/>
                <c:pt idx="0">
                  <c:v>2020</c:v>
                </c:pt>
                <c:pt idx="1">
                  <c:v>2021</c:v>
                </c:pt>
              </c:numCache>
            </c:numRef>
          </c:cat>
          <c:val>
            <c:numRef>
              <c:f>'VISITAS ACHS'!$J$14:$J$15</c:f>
              <c:numCache>
                <c:formatCode>0%</c:formatCode>
                <c:ptCount val="2"/>
                <c:pt idx="0">
                  <c:v>0.7</c:v>
                </c:pt>
                <c:pt idx="1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DD-4954-89B3-0515C540252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97458559"/>
        <c:axId val="1497456479"/>
      </c:lineChart>
      <c:catAx>
        <c:axId val="1497458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497456479"/>
        <c:crosses val="autoZero"/>
        <c:auto val="1"/>
        <c:lblAlgn val="ctr"/>
        <c:lblOffset val="100"/>
        <c:noMultiLvlLbl val="0"/>
      </c:catAx>
      <c:valAx>
        <c:axId val="1497456479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1497458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DIAS PERDIDO 2020 - 2021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'VISITAS ACHS'!$N$14:$N$15</c:f>
              <c:numCache>
                <c:formatCode>General</c:formatCode>
                <c:ptCount val="2"/>
                <c:pt idx="0">
                  <c:v>2020</c:v>
                </c:pt>
                <c:pt idx="1">
                  <c:v>2021</c:v>
                </c:pt>
              </c:numCache>
            </c:numRef>
          </c:cat>
          <c:val>
            <c:numRef>
              <c:f>'VISITAS ACHS'!$P$14:$P$15</c:f>
              <c:numCache>
                <c:formatCode>0%</c:formatCode>
                <c:ptCount val="2"/>
                <c:pt idx="0">
                  <c:v>0.89513108614232206</c:v>
                </c:pt>
                <c:pt idx="1">
                  <c:v>0.10486891385767791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F0-4D64-A956-97FEAE2AA37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83072447"/>
        <c:axId val="1083083679"/>
      </c:lineChart>
      <c:catAx>
        <c:axId val="1083072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083083679"/>
        <c:crosses val="autoZero"/>
        <c:auto val="1"/>
        <c:lblAlgn val="ctr"/>
        <c:lblOffset val="100"/>
        <c:noMultiLvlLbl val="0"/>
      </c:catAx>
      <c:valAx>
        <c:axId val="1083083679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10830724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ACCIDENTES</a:t>
            </a:r>
          </a:p>
          <a:p>
            <a:pPr>
              <a:defRPr/>
            </a:pPr>
            <a:r>
              <a:rPr lang="en-US"/>
              <a:t>2015-2021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GRAFICOS!$A$2:$A$8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GRAFICOS!$B$2:$B$8</c:f>
              <c:numCache>
                <c:formatCode>0</c:formatCode>
                <c:ptCount val="7"/>
                <c:pt idx="0">
                  <c:v>48</c:v>
                </c:pt>
                <c:pt idx="1">
                  <c:v>45</c:v>
                </c:pt>
                <c:pt idx="2" formatCode="General">
                  <c:v>54</c:v>
                </c:pt>
                <c:pt idx="3" formatCode="General">
                  <c:v>52</c:v>
                </c:pt>
                <c:pt idx="4" formatCode="General">
                  <c:v>48</c:v>
                </c:pt>
                <c:pt idx="5" formatCode="General">
                  <c:v>21</c:v>
                </c:pt>
                <c:pt idx="6" formatCode="General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7B-49EA-9044-B85DD813184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1982822783"/>
        <c:axId val="1982823615"/>
      </c:lineChart>
      <c:catAx>
        <c:axId val="1982822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982823615"/>
        <c:crosses val="autoZero"/>
        <c:auto val="1"/>
        <c:lblAlgn val="ctr"/>
        <c:lblOffset val="100"/>
        <c:noMultiLvlLbl val="0"/>
      </c:catAx>
      <c:valAx>
        <c:axId val="1982823615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982822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DIAS PERDIDOS </a:t>
            </a:r>
          </a:p>
          <a:p>
            <a:pPr>
              <a:defRPr/>
            </a:pPr>
            <a:r>
              <a:rPr lang="en-US"/>
              <a:t>2015-2021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GRAFICOS!$A$2:$A$8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GRAFICOS!$C$2:$C$8</c:f>
              <c:numCache>
                <c:formatCode>General</c:formatCode>
                <c:ptCount val="7"/>
                <c:pt idx="0">
                  <c:v>249</c:v>
                </c:pt>
                <c:pt idx="1">
                  <c:v>222</c:v>
                </c:pt>
                <c:pt idx="2">
                  <c:v>235</c:v>
                </c:pt>
                <c:pt idx="3">
                  <c:v>146</c:v>
                </c:pt>
                <c:pt idx="4">
                  <c:v>175</c:v>
                </c:pt>
                <c:pt idx="5">
                  <c:v>239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5-4019-9231-8988121D251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932229167"/>
        <c:axId val="1932249551"/>
      </c:lineChart>
      <c:catAx>
        <c:axId val="1932229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932249551"/>
        <c:crosses val="autoZero"/>
        <c:auto val="1"/>
        <c:lblAlgn val="ctr"/>
        <c:lblOffset val="100"/>
        <c:noMultiLvlLbl val="0"/>
      </c:catAx>
      <c:valAx>
        <c:axId val="1932249551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932229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ACCIDENTABILIDAD</a:t>
            </a:r>
          </a:p>
          <a:p>
            <a:pPr>
              <a:defRPr/>
            </a:pPr>
            <a:r>
              <a:rPr lang="en-US"/>
              <a:t> 2015-2021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GRAFICOS!$A$2:$A$8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GRAFICOS!$D$2:$D$8</c:f>
              <c:numCache>
                <c:formatCode>General</c:formatCode>
                <c:ptCount val="7"/>
                <c:pt idx="0">
                  <c:v>15.55</c:v>
                </c:pt>
                <c:pt idx="1">
                  <c:v>11.26</c:v>
                </c:pt>
                <c:pt idx="2">
                  <c:v>13.06</c:v>
                </c:pt>
                <c:pt idx="3">
                  <c:v>13.69</c:v>
                </c:pt>
                <c:pt idx="4">
                  <c:v>12.94</c:v>
                </c:pt>
                <c:pt idx="5">
                  <c:v>6.08</c:v>
                </c:pt>
                <c:pt idx="6" formatCode="0.00">
                  <c:v>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C6-4C6D-844D-D1C01CD5349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1694837455"/>
        <c:axId val="1694843279"/>
      </c:lineChart>
      <c:catAx>
        <c:axId val="1694837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94843279"/>
        <c:crosses val="autoZero"/>
        <c:auto val="1"/>
        <c:lblAlgn val="ctr"/>
        <c:lblOffset val="100"/>
        <c:noMultiLvlLbl val="0"/>
      </c:catAx>
      <c:valAx>
        <c:axId val="16948432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948374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INDICE DE FRECUENCIA </a:t>
            </a:r>
          </a:p>
          <a:p>
            <a:pPr>
              <a:defRPr/>
            </a:pPr>
            <a:r>
              <a:rPr lang="en-US"/>
              <a:t>2015- 2021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GRAFICOS!$A$2:$A$8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GRAFICOS!$E$2:$E$8</c:f>
              <c:numCache>
                <c:formatCode>General</c:formatCode>
                <c:ptCount val="7"/>
                <c:pt idx="0">
                  <c:v>72.19</c:v>
                </c:pt>
                <c:pt idx="1">
                  <c:v>52.22</c:v>
                </c:pt>
                <c:pt idx="2" formatCode="0.00">
                  <c:v>60.6</c:v>
                </c:pt>
                <c:pt idx="3">
                  <c:v>63.48</c:v>
                </c:pt>
                <c:pt idx="4">
                  <c:v>60.02</c:v>
                </c:pt>
                <c:pt idx="5">
                  <c:v>28.22</c:v>
                </c:pt>
                <c:pt idx="6">
                  <c:v>17.03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BE-406A-8A1E-609BE47DFF7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00375711"/>
        <c:axId val="1700381119"/>
      </c:lineChart>
      <c:catAx>
        <c:axId val="1700375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0381119"/>
        <c:crosses val="autoZero"/>
        <c:auto val="1"/>
        <c:lblAlgn val="ctr"/>
        <c:lblOffset val="100"/>
        <c:noMultiLvlLbl val="0"/>
      </c:catAx>
      <c:valAx>
        <c:axId val="1700381119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7003757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TASA DE GRAVEDAD</a:t>
            </a:r>
          </a:p>
          <a:p>
            <a:pPr>
              <a:defRPr/>
            </a:pPr>
            <a:r>
              <a:rPr lang="en-US"/>
              <a:t> 2015-2021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solidFill>
                <a:schemeClr val="accent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GRAFICOS!$A$2:$A$8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GRAFICOS!$F$2:$F$8</c:f>
              <c:numCache>
                <c:formatCode>General</c:formatCode>
                <c:ptCount val="7"/>
                <c:pt idx="0">
                  <c:v>374.5</c:v>
                </c:pt>
                <c:pt idx="1">
                  <c:v>257.60000000000002</c:v>
                </c:pt>
                <c:pt idx="2">
                  <c:v>263.7</c:v>
                </c:pt>
                <c:pt idx="3">
                  <c:v>178.2</c:v>
                </c:pt>
                <c:pt idx="4">
                  <c:v>223.8</c:v>
                </c:pt>
                <c:pt idx="5">
                  <c:v>321.2</c:v>
                </c:pt>
                <c:pt idx="6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9F-4B3A-ACBE-67045FAC545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1700349087"/>
        <c:axId val="1700343263"/>
      </c:lineChart>
      <c:catAx>
        <c:axId val="1700349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0343263"/>
        <c:crosses val="autoZero"/>
        <c:auto val="1"/>
        <c:lblAlgn val="ctr"/>
        <c:lblOffset val="100"/>
        <c:noMultiLvlLbl val="0"/>
      </c:catAx>
      <c:valAx>
        <c:axId val="170034326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003490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lt1">
          <a:lumMod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TASA DE SINIESTRALIDAD INCAPACIDAD TEMPORAL</a:t>
            </a:r>
          </a:p>
          <a:p>
            <a:pPr>
              <a:defRPr/>
            </a:pPr>
            <a:r>
              <a:rPr lang="en-US"/>
              <a:t>2015-2021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GRAFICOS!$A$2:$A$8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GRAFICOS!$G$2:$G$8</c:f>
              <c:numCache>
                <c:formatCode>General</c:formatCode>
                <c:ptCount val="7"/>
                <c:pt idx="0">
                  <c:v>80.650000000000006</c:v>
                </c:pt>
                <c:pt idx="1">
                  <c:v>55.53</c:v>
                </c:pt>
                <c:pt idx="2">
                  <c:v>56.84</c:v>
                </c:pt>
                <c:pt idx="3">
                  <c:v>38.450000000000003</c:v>
                </c:pt>
                <c:pt idx="4">
                  <c:v>48.26</c:v>
                </c:pt>
                <c:pt idx="5">
                  <c:v>69.19</c:v>
                </c:pt>
                <c:pt idx="6">
                  <c:v>11.44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70-4619-87F7-027F98F9EE5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99953087"/>
        <c:axId val="299963071"/>
      </c:lineChart>
      <c:catAx>
        <c:axId val="299953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99963071"/>
        <c:crosses val="autoZero"/>
        <c:auto val="1"/>
        <c:lblAlgn val="ctr"/>
        <c:lblOffset val="100"/>
        <c:noMultiLvlLbl val="0"/>
      </c:catAx>
      <c:valAx>
        <c:axId val="299963071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9995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TASA DE SINIESTRALIDAD TOTAL 2015-2021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GRAFICOS!$A$2:$A$8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GRAFICOS!$H$2:$H$8</c:f>
              <c:numCache>
                <c:formatCode>General</c:formatCode>
                <c:ptCount val="7"/>
                <c:pt idx="0">
                  <c:v>80.650000000000006</c:v>
                </c:pt>
                <c:pt idx="1">
                  <c:v>55.53</c:v>
                </c:pt>
                <c:pt idx="2">
                  <c:v>56.84</c:v>
                </c:pt>
                <c:pt idx="3">
                  <c:v>38.450000000000003</c:v>
                </c:pt>
                <c:pt idx="4">
                  <c:v>48.26</c:v>
                </c:pt>
                <c:pt idx="5">
                  <c:v>69.19</c:v>
                </c:pt>
                <c:pt idx="6">
                  <c:v>11.44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01-43AB-A3F8-A2BDE4D2453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00029631"/>
        <c:axId val="300017151"/>
      </c:lineChart>
      <c:catAx>
        <c:axId val="300029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00017151"/>
        <c:crosses val="autoZero"/>
        <c:auto val="1"/>
        <c:lblAlgn val="ctr"/>
        <c:lblOffset val="100"/>
        <c:noMultiLvlLbl val="0"/>
      </c:catAx>
      <c:valAx>
        <c:axId val="300017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00029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ACCIDENTES </a:t>
            </a:r>
          </a:p>
          <a:p>
            <a:pPr>
              <a:defRPr/>
            </a:pPr>
            <a:r>
              <a:rPr lang="en-US"/>
              <a:t>2020-2021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7499999999999994E-2"/>
          <c:y val="0.36059339051054018"/>
          <c:w val="0.81388888888888888"/>
          <c:h val="0.3596400616309019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D8C1-4C36-81B8-991DDD127D3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D8C1-4C36-81B8-991DDD127D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PM!$C$17:$C$18</c:f>
              <c:numCache>
                <c:formatCode>General</c:formatCode>
                <c:ptCount val="2"/>
                <c:pt idx="0">
                  <c:v>2020</c:v>
                </c:pt>
                <c:pt idx="1">
                  <c:v>2021</c:v>
                </c:pt>
              </c:numCache>
            </c:numRef>
          </c:cat>
          <c:val>
            <c:numRef>
              <c:f>PM!$D$17:$D$18</c:f>
              <c:numCache>
                <c:formatCode>General</c:formatCode>
                <c:ptCount val="2"/>
                <c:pt idx="0">
                  <c:v>3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7E-4474-A66B-353C5B8A008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DIAS PERDIDOS </a:t>
            </a:r>
          </a:p>
          <a:p>
            <a:pPr>
              <a:defRPr/>
            </a:pPr>
            <a:r>
              <a:rPr lang="en-US"/>
              <a:t>2020-2021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944444444444443E-2"/>
          <c:y val="0.30151166651371097"/>
          <c:w val="0.81388888888888888"/>
          <c:h val="0.48579542140565762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D08B-4DC6-ACED-15C3E9738846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D08B-4DC6-ACED-15C3E97388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PM!$C$17:$C$18</c:f>
              <c:numCache>
                <c:formatCode>General</c:formatCode>
                <c:ptCount val="2"/>
                <c:pt idx="0">
                  <c:v>2020</c:v>
                </c:pt>
                <c:pt idx="1">
                  <c:v>2021</c:v>
                </c:pt>
              </c:numCache>
            </c:numRef>
          </c:cat>
          <c:val>
            <c:numRef>
              <c:f>PM!$E$17:$E$18</c:f>
              <c:numCache>
                <c:formatCode>General</c:formatCode>
                <c:ptCount val="2"/>
                <c:pt idx="0">
                  <c:v>36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9F-43C6-B084-A17961A6987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11794</xdr:colOff>
      <xdr:row>0</xdr:row>
      <xdr:rowOff>0</xdr:rowOff>
    </xdr:from>
    <xdr:to>
      <xdr:col>0</xdr:col>
      <xdr:colOff>1971087</xdr:colOff>
      <xdr:row>2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00D62A-D21C-4213-B5C7-F4924C6F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" y="0"/>
          <a:ext cx="1959293" cy="447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</xdr:colOff>
      <xdr:row>8</xdr:row>
      <xdr:rowOff>166687</xdr:rowOff>
    </xdr:from>
    <xdr:to>
      <xdr:col>5</xdr:col>
      <xdr:colOff>23812</xdr:colOff>
      <xdr:row>23</xdr:row>
      <xdr:rowOff>42862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525ADCF-AFD9-4A11-84D0-13F2DCF813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242887</xdr:colOff>
      <xdr:row>9</xdr:row>
      <xdr:rowOff>14287</xdr:rowOff>
    </xdr:from>
    <xdr:to>
      <xdr:col>12</xdr:col>
      <xdr:colOff>142875</xdr:colOff>
      <xdr:row>23</xdr:row>
      <xdr:rowOff>90487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F33C5B5-FC69-4EC5-8934-646772E1BA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257175</xdr:colOff>
      <xdr:row>9</xdr:row>
      <xdr:rowOff>4762</xdr:rowOff>
    </xdr:from>
    <xdr:to>
      <xdr:col>18</xdr:col>
      <xdr:colOff>257175</xdr:colOff>
      <xdr:row>23</xdr:row>
      <xdr:rowOff>80962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FF7AD02-FA56-46D3-AE7B-6C58171665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9525</xdr:colOff>
      <xdr:row>1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F522F8-4105-4D99-9E24-22AC6505F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8100"/>
          <a:ext cx="2057400" cy="333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0</xdr:colOff>
      <xdr:row>1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E952EF-5AE7-4E86-8472-D6CA47472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2057400" cy="333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0</xdr:col>
      <xdr:colOff>2152650</xdr:colOff>
      <xdr:row>1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FDF38F-D6E9-43F6-8D8D-FE13C08EE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0"/>
          <a:ext cx="2057400" cy="3333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147637</xdr:rowOff>
    </xdr:from>
    <xdr:to>
      <xdr:col>3</xdr:col>
      <xdr:colOff>657225</xdr:colOff>
      <xdr:row>23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F90C4CA-2A31-4C91-B30D-CFDBBD7540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904875</xdr:colOff>
      <xdr:row>8</xdr:row>
      <xdr:rowOff>138112</xdr:rowOff>
    </xdr:from>
    <xdr:to>
      <xdr:col>6</xdr:col>
      <xdr:colOff>923925</xdr:colOff>
      <xdr:row>23</xdr:row>
      <xdr:rowOff>23812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B914137-E95E-4DD7-BF7B-1C0B145655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24</xdr:row>
      <xdr:rowOff>23812</xdr:rowOff>
    </xdr:from>
    <xdr:to>
      <xdr:col>3</xdr:col>
      <xdr:colOff>676275</xdr:colOff>
      <xdr:row>38</xdr:row>
      <xdr:rowOff>100012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830ABA4-EC10-4FCD-9412-BD27468F7E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876300</xdr:colOff>
      <xdr:row>24</xdr:row>
      <xdr:rowOff>61912</xdr:rowOff>
    </xdr:from>
    <xdr:to>
      <xdr:col>6</xdr:col>
      <xdr:colOff>895350</xdr:colOff>
      <xdr:row>38</xdr:row>
      <xdr:rowOff>138112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6346028E-E184-4621-8451-19C5A9D67F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38100</xdr:colOff>
      <xdr:row>39</xdr:row>
      <xdr:rowOff>80962</xdr:rowOff>
    </xdr:from>
    <xdr:to>
      <xdr:col>3</xdr:col>
      <xdr:colOff>695325</xdr:colOff>
      <xdr:row>53</xdr:row>
      <xdr:rowOff>157162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6C88CF1-E62A-4251-835B-B0DCCCEBB6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904875</xdr:colOff>
      <xdr:row>39</xdr:row>
      <xdr:rowOff>100012</xdr:rowOff>
    </xdr:from>
    <xdr:to>
      <xdr:col>6</xdr:col>
      <xdr:colOff>923925</xdr:colOff>
      <xdr:row>53</xdr:row>
      <xdr:rowOff>176212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C56AD1B9-0D4D-46E6-A83F-7E70728EEE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1619250</xdr:colOff>
      <xdr:row>54</xdr:row>
      <xdr:rowOff>138112</xdr:rowOff>
    </xdr:from>
    <xdr:to>
      <xdr:col>4</xdr:col>
      <xdr:colOff>1333500</xdr:colOff>
      <xdr:row>69</xdr:row>
      <xdr:rowOff>23812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8DA499A4-A725-40A8-828F-1A88F94A9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230869</xdr:colOff>
      <xdr:row>0</xdr:row>
      <xdr:rowOff>0</xdr:rowOff>
    </xdr:from>
    <xdr:to>
      <xdr:col>1</xdr:col>
      <xdr:colOff>361362</xdr:colOff>
      <xdr:row>2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DEB9DA-2252-40CC-8755-AEF13DA4D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869" y="0"/>
          <a:ext cx="1959293" cy="447675"/>
        </a:xfrm>
        <a:prstGeom prst="rect">
          <a:avLst/>
        </a:prstGeom>
      </xdr:spPr>
    </xdr:pic>
    <xdr:clientData/>
  </xdr:twoCellAnchor>
  <xdr:twoCellAnchor>
    <xdr:from>
      <xdr:col>0</xdr:col>
      <xdr:colOff>85725</xdr:colOff>
      <xdr:row>50</xdr:row>
      <xdr:rowOff>147637</xdr:rowOff>
    </xdr:from>
    <xdr:to>
      <xdr:col>4</xdr:col>
      <xdr:colOff>542925</xdr:colOff>
      <xdr:row>61</xdr:row>
      <xdr:rowOff>123825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9FCD1D2-B8DA-4DB3-80DD-BD728B76E8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752475</xdr:colOff>
      <xdr:row>50</xdr:row>
      <xdr:rowOff>157162</xdr:rowOff>
    </xdr:from>
    <xdr:to>
      <xdr:col>10</xdr:col>
      <xdr:colOff>752475</xdr:colOff>
      <xdr:row>61</xdr:row>
      <xdr:rowOff>142875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F98EC36-89FC-4128-84E0-9584AAC756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911543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9696C1-ADA6-41E2-BC84-481857E2A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9293" cy="4476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11794</xdr:colOff>
      <xdr:row>0</xdr:row>
      <xdr:rowOff>0</xdr:rowOff>
    </xdr:from>
    <xdr:to>
      <xdr:col>1</xdr:col>
      <xdr:colOff>113712</xdr:colOff>
      <xdr:row>2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0B2844-1545-4557-B141-604E9C02C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" y="0"/>
          <a:ext cx="1959293" cy="4476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911543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C0B254-7801-4538-8D26-FB6CAB982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9293" cy="4476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11794</xdr:colOff>
      <xdr:row>0</xdr:row>
      <xdr:rowOff>0</xdr:rowOff>
    </xdr:from>
    <xdr:to>
      <xdr:col>1</xdr:col>
      <xdr:colOff>113712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6276BD-B3E6-4497-8BC4-D08A86EB8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" y="0"/>
          <a:ext cx="1959293" cy="4476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911543</xdr:colOff>
      <xdr:row>1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4A2AD3-E7DB-4FB4-84A3-0ADB8B66B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9293" cy="3524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11794</xdr:colOff>
      <xdr:row>0</xdr:row>
      <xdr:rowOff>0</xdr:rowOff>
    </xdr:from>
    <xdr:to>
      <xdr:col>1</xdr:col>
      <xdr:colOff>113712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AE3509-C58B-4C1E-B552-6556507EF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" y="0"/>
          <a:ext cx="1959293" cy="4476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911543</xdr:colOff>
      <xdr:row>1</xdr:row>
      <xdr:rowOff>95251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0C5244-F47D-4809-AF3A-66BFCB443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959293" cy="2857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11794</xdr:colOff>
      <xdr:row>0</xdr:row>
      <xdr:rowOff>0</xdr:rowOff>
    </xdr:from>
    <xdr:to>
      <xdr:col>1</xdr:col>
      <xdr:colOff>113712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AA5418-C585-4117-9B44-E48DF1ECF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" y="0"/>
          <a:ext cx="1959293" cy="4476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11794</xdr:colOff>
      <xdr:row>0</xdr:row>
      <xdr:rowOff>0</xdr:rowOff>
    </xdr:from>
    <xdr:to>
      <xdr:col>1</xdr:col>
      <xdr:colOff>113712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28C048-3B12-4733-8D91-46273503F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" y="0"/>
          <a:ext cx="1959293" cy="4476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11794</xdr:colOff>
      <xdr:row>0</xdr:row>
      <xdr:rowOff>0</xdr:rowOff>
    </xdr:from>
    <xdr:to>
      <xdr:col>1</xdr:col>
      <xdr:colOff>113712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67051B-7AFA-4FA3-AE7A-6338AC044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" y="0"/>
          <a:ext cx="1959293" cy="4476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11794</xdr:colOff>
      <xdr:row>0</xdr:row>
      <xdr:rowOff>0</xdr:rowOff>
    </xdr:from>
    <xdr:to>
      <xdr:col>1</xdr:col>
      <xdr:colOff>113712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5C179A-D278-4206-A216-FB01F0CD6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" y="0"/>
          <a:ext cx="1959293" cy="4476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11794</xdr:colOff>
      <xdr:row>0</xdr:row>
      <xdr:rowOff>0</xdr:rowOff>
    </xdr:from>
    <xdr:to>
      <xdr:col>2</xdr:col>
      <xdr:colOff>447087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812C2E-67ED-41E2-A006-86F3E9036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" y="0"/>
          <a:ext cx="1959293" cy="4476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11794</xdr:colOff>
      <xdr:row>0</xdr:row>
      <xdr:rowOff>0</xdr:rowOff>
    </xdr:from>
    <xdr:to>
      <xdr:col>1</xdr:col>
      <xdr:colOff>113712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194436-8BD7-454E-B414-ECB8881C9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" y="0"/>
          <a:ext cx="1959293" cy="4476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11794</xdr:colOff>
      <xdr:row>0</xdr:row>
      <xdr:rowOff>0</xdr:rowOff>
    </xdr:from>
    <xdr:to>
      <xdr:col>2</xdr:col>
      <xdr:colOff>447087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1364A4-BA52-41F1-8FB1-95C85F6A5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" y="0"/>
          <a:ext cx="1959293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AE80C-1510-4456-AC6F-C607E6310187}">
  <dimension ref="A1:M249"/>
  <sheetViews>
    <sheetView showGridLines="0" topLeftCell="A141" zoomScale="115" zoomScaleNormal="115" workbookViewId="0">
      <selection activeCell="C163" sqref="C163"/>
    </sheetView>
  </sheetViews>
  <sheetFormatPr baseColWidth="10" defaultRowHeight="15"/>
  <cols>
    <col min="1" max="1" width="32.7109375" style="1" bestFit="1" customWidth="1"/>
    <col min="2" max="16384" width="11.42578125" style="1"/>
  </cols>
  <sheetData>
    <row r="1" spans="1:13">
      <c r="A1" s="221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3"/>
    </row>
    <row r="2" spans="1:13">
      <c r="A2" s="224" t="s">
        <v>1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6"/>
    </row>
    <row r="3" spans="1:13" ht="15.75" thickBot="1">
      <c r="A3" s="227" t="s">
        <v>35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9"/>
    </row>
    <row r="4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4" t="s">
        <v>15</v>
      </c>
      <c r="B5" s="5">
        <v>376</v>
      </c>
      <c r="C5" s="5">
        <v>372</v>
      </c>
      <c r="D5" s="5">
        <v>353</v>
      </c>
      <c r="E5" s="5">
        <v>322</v>
      </c>
      <c r="F5" s="5">
        <v>273</v>
      </c>
      <c r="G5" s="5">
        <v>260</v>
      </c>
      <c r="H5" s="5">
        <v>250</v>
      </c>
      <c r="I5" s="5">
        <v>218</v>
      </c>
      <c r="J5" s="5">
        <v>297</v>
      </c>
      <c r="K5" s="5">
        <v>312</v>
      </c>
      <c r="L5" s="5">
        <v>338</v>
      </c>
      <c r="M5" s="5">
        <v>334</v>
      </c>
    </row>
    <row r="6" spans="1:13">
      <c r="A6" s="4" t="s">
        <v>16</v>
      </c>
      <c r="B6" s="6">
        <f>(B5*180)-(8*B8)</f>
        <v>67448</v>
      </c>
      <c r="C6" s="6">
        <f>(C5*180)-(8*C8)</f>
        <v>66816</v>
      </c>
      <c r="D6" s="6">
        <f t="shared" ref="D6:M6" si="0">(D5*180)-(8*D8)</f>
        <v>62764</v>
      </c>
      <c r="E6" s="6">
        <f t="shared" si="0"/>
        <v>57744</v>
      </c>
      <c r="F6" s="6">
        <f t="shared" si="0"/>
        <v>49140</v>
      </c>
      <c r="G6" s="6">
        <f t="shared" si="0"/>
        <v>46800</v>
      </c>
      <c r="H6" s="6">
        <f t="shared" si="0"/>
        <v>44960</v>
      </c>
      <c r="I6" s="6">
        <f t="shared" si="0"/>
        <v>39136</v>
      </c>
      <c r="J6" s="6">
        <f t="shared" si="0"/>
        <v>53396</v>
      </c>
      <c r="K6" s="6">
        <f t="shared" si="0"/>
        <v>55904</v>
      </c>
      <c r="L6" s="6">
        <f t="shared" si="0"/>
        <v>60720</v>
      </c>
      <c r="M6" s="6">
        <f t="shared" si="0"/>
        <v>60080</v>
      </c>
    </row>
    <row r="7" spans="1:13">
      <c r="A7" s="7" t="s">
        <v>17</v>
      </c>
      <c r="B7" s="8">
        <v>6</v>
      </c>
      <c r="C7" s="8">
        <v>7</v>
      </c>
      <c r="D7" s="8">
        <v>5</v>
      </c>
      <c r="E7" s="8">
        <v>3</v>
      </c>
      <c r="F7" s="8">
        <v>1</v>
      </c>
      <c r="G7" s="8">
        <v>3</v>
      </c>
      <c r="H7" s="8">
        <v>1</v>
      </c>
      <c r="I7" s="8">
        <v>1</v>
      </c>
      <c r="J7" s="8">
        <v>3</v>
      </c>
      <c r="K7" s="8">
        <v>4</v>
      </c>
      <c r="L7" s="8">
        <v>7</v>
      </c>
      <c r="M7" s="8">
        <v>7</v>
      </c>
    </row>
    <row r="8" spans="1:13">
      <c r="A8" s="9" t="s">
        <v>18</v>
      </c>
      <c r="B8" s="10">
        <v>29</v>
      </c>
      <c r="C8" s="10">
        <v>18</v>
      </c>
      <c r="D8" s="10">
        <v>97</v>
      </c>
      <c r="E8" s="10">
        <v>27</v>
      </c>
      <c r="F8" s="10">
        <v>0</v>
      </c>
      <c r="G8" s="10">
        <v>0</v>
      </c>
      <c r="H8" s="10">
        <v>5</v>
      </c>
      <c r="I8" s="10">
        <v>13</v>
      </c>
      <c r="J8" s="10">
        <v>8</v>
      </c>
      <c r="K8" s="10">
        <v>32</v>
      </c>
      <c r="L8" s="10">
        <v>15</v>
      </c>
      <c r="M8" s="10">
        <v>5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88.957419048748662</v>
      </c>
      <c r="C10" s="13">
        <f t="shared" si="1"/>
        <v>104.76532567049809</v>
      </c>
      <c r="D10" s="13">
        <f t="shared" si="1"/>
        <v>79.663501370212217</v>
      </c>
      <c r="E10" s="13">
        <f t="shared" si="1"/>
        <v>51.953449709060685</v>
      </c>
      <c r="F10" s="13">
        <f t="shared" si="1"/>
        <v>20.350020350020351</v>
      </c>
      <c r="G10" s="13">
        <f t="shared" si="1"/>
        <v>64.102564102564102</v>
      </c>
      <c r="H10" s="13">
        <f t="shared" si="1"/>
        <v>22.241992882562279</v>
      </c>
      <c r="I10" s="13">
        <f t="shared" si="1"/>
        <v>25.551921504497138</v>
      </c>
      <c r="J10" s="13">
        <f t="shared" si="1"/>
        <v>56.18398381901266</v>
      </c>
      <c r="K10" s="13">
        <f t="shared" si="1"/>
        <v>71.551230681167709</v>
      </c>
      <c r="L10" s="13">
        <f t="shared" si="1"/>
        <v>115.2832674571805</v>
      </c>
      <c r="M10" s="13">
        <f t="shared" si="1"/>
        <v>116.51131824234355</v>
      </c>
    </row>
    <row r="11" spans="1:13">
      <c r="A11" s="4" t="s">
        <v>21</v>
      </c>
      <c r="B11" s="13">
        <f t="shared" ref="B11:M11" si="2">B8*1000000/B6</f>
        <v>429.96085873561856</v>
      </c>
      <c r="C11" s="13">
        <f t="shared" si="2"/>
        <v>269.39655172413791</v>
      </c>
      <c r="D11" s="13">
        <f t="shared" si="2"/>
        <v>1545.4719265821172</v>
      </c>
      <c r="E11" s="13">
        <f t="shared" si="2"/>
        <v>467.58104738154611</v>
      </c>
      <c r="F11" s="13">
        <f t="shared" si="2"/>
        <v>0</v>
      </c>
      <c r="G11" s="13">
        <f t="shared" si="2"/>
        <v>0</v>
      </c>
      <c r="H11" s="13">
        <f t="shared" si="2"/>
        <v>111.20996441281139</v>
      </c>
      <c r="I11" s="13">
        <f t="shared" si="2"/>
        <v>332.17497955846278</v>
      </c>
      <c r="J11" s="13">
        <f t="shared" si="2"/>
        <v>149.82395685070043</v>
      </c>
      <c r="K11" s="13">
        <f t="shared" si="2"/>
        <v>572.40984544934167</v>
      </c>
      <c r="L11" s="13">
        <f t="shared" si="2"/>
        <v>247.03557312252966</v>
      </c>
      <c r="M11" s="13">
        <f t="shared" si="2"/>
        <v>83.222370173102533</v>
      </c>
    </row>
    <row r="12" spans="1:13">
      <c r="A12" s="9" t="s">
        <v>22</v>
      </c>
      <c r="B12" s="14">
        <f>B8</f>
        <v>29</v>
      </c>
      <c r="C12" s="14">
        <f t="shared" ref="C12:M12" si="3">+B12+C8</f>
        <v>47</v>
      </c>
      <c r="D12" s="14">
        <f t="shared" si="3"/>
        <v>144</v>
      </c>
      <c r="E12" s="14">
        <f t="shared" si="3"/>
        <v>171</v>
      </c>
      <c r="F12" s="14">
        <f t="shared" si="3"/>
        <v>171</v>
      </c>
      <c r="G12" s="14">
        <f t="shared" si="3"/>
        <v>171</v>
      </c>
      <c r="H12" s="14">
        <f t="shared" si="3"/>
        <v>176</v>
      </c>
      <c r="I12" s="14">
        <f t="shared" si="3"/>
        <v>189</v>
      </c>
      <c r="J12" s="14">
        <f t="shared" si="3"/>
        <v>197</v>
      </c>
      <c r="K12" s="14">
        <f t="shared" si="3"/>
        <v>229</v>
      </c>
      <c r="L12" s="14">
        <f t="shared" si="3"/>
        <v>244</v>
      </c>
      <c r="M12" s="14">
        <f t="shared" si="3"/>
        <v>249</v>
      </c>
    </row>
    <row r="13" spans="1:13">
      <c r="A13" s="9" t="s">
        <v>23</v>
      </c>
      <c r="B13" s="15">
        <f t="shared" ref="B13:M13" si="4">B7*100/B5</f>
        <v>1.5957446808510638</v>
      </c>
      <c r="C13" s="15">
        <f t="shared" si="4"/>
        <v>1.881720430107527</v>
      </c>
      <c r="D13" s="15">
        <f t="shared" si="4"/>
        <v>1.4164305949008498</v>
      </c>
      <c r="E13" s="15">
        <f t="shared" si="4"/>
        <v>0.93167701863354035</v>
      </c>
      <c r="F13" s="15">
        <f t="shared" si="4"/>
        <v>0.36630036630036628</v>
      </c>
      <c r="G13" s="15">
        <f t="shared" si="4"/>
        <v>1.1538461538461537</v>
      </c>
      <c r="H13" s="15">
        <f t="shared" si="4"/>
        <v>0.4</v>
      </c>
      <c r="I13" s="15">
        <f t="shared" si="4"/>
        <v>0.45871559633027525</v>
      </c>
      <c r="J13" s="15">
        <f t="shared" si="4"/>
        <v>1.0101010101010102</v>
      </c>
      <c r="K13" s="15">
        <f t="shared" si="4"/>
        <v>1.2820512820512822</v>
      </c>
      <c r="L13" s="15">
        <f t="shared" si="4"/>
        <v>2.0710059171597632</v>
      </c>
      <c r="M13" s="15">
        <f t="shared" si="4"/>
        <v>2.0958083832335328</v>
      </c>
    </row>
    <row r="14" spans="1:13">
      <c r="A14" s="16" t="s">
        <v>24</v>
      </c>
      <c r="B14" s="17">
        <f t="shared" ref="B14:M14" si="5">B8*100/B5</f>
        <v>7.7127659574468082</v>
      </c>
      <c r="C14" s="17">
        <f t="shared" si="5"/>
        <v>4.838709677419355</v>
      </c>
      <c r="D14" s="17">
        <f t="shared" si="5"/>
        <v>27.478753541076486</v>
      </c>
      <c r="E14" s="17">
        <f t="shared" si="5"/>
        <v>8.3850931677018625</v>
      </c>
      <c r="F14" s="17">
        <f t="shared" si="5"/>
        <v>0</v>
      </c>
      <c r="G14" s="17">
        <f t="shared" si="5"/>
        <v>0</v>
      </c>
      <c r="H14" s="17">
        <f t="shared" si="5"/>
        <v>2</v>
      </c>
      <c r="I14" s="17">
        <f t="shared" si="5"/>
        <v>5.9633027522935782</v>
      </c>
      <c r="J14" s="17">
        <f t="shared" si="5"/>
        <v>2.6936026936026938</v>
      </c>
      <c r="K14" s="17">
        <f t="shared" si="5"/>
        <v>10.256410256410257</v>
      </c>
      <c r="L14" s="17">
        <f t="shared" si="5"/>
        <v>4.4378698224852071</v>
      </c>
      <c r="M14" s="17">
        <f t="shared" si="5"/>
        <v>1.4970059880239521</v>
      </c>
    </row>
    <row r="15" spans="1:13">
      <c r="A15" s="18" t="s">
        <v>25</v>
      </c>
      <c r="B15" s="19">
        <f>+B14</f>
        <v>7.7127659574468082</v>
      </c>
      <c r="C15" s="19">
        <f>+(C12*100)/AVERAGE(B5:C5)</f>
        <v>12.566844919786096</v>
      </c>
      <c r="D15" s="19">
        <f>+(D12*100)/AVERAGE(B5:D5)</f>
        <v>39.237057220708444</v>
      </c>
      <c r="E15" s="19">
        <f>+(E12*100)/AVERAGE(B5:E5)</f>
        <v>48.067463106113841</v>
      </c>
      <c r="F15" s="19">
        <f>+(F12*100)/AVERAGE(B5:F5)</f>
        <v>50.412735849056602</v>
      </c>
      <c r="G15" s="19">
        <f>+(G12*100)/AVERAGE(B5:G5)</f>
        <v>52.45398773006135</v>
      </c>
      <c r="H15" s="19">
        <f>+(H12*100)/AVERAGE(B5:H5)</f>
        <v>55.847688123300088</v>
      </c>
      <c r="I15" s="19">
        <f>+(I12*100)/AVERAGE(B5:I5)</f>
        <v>62.376237623762378</v>
      </c>
      <c r="J15" s="19">
        <f>+(J12*100)/AVERAGE(B5:J5)</f>
        <v>65.159867695700115</v>
      </c>
      <c r="K15" s="19">
        <f>+(K12*100)/AVERAGE(B5:K5)</f>
        <v>75.502802505769864</v>
      </c>
      <c r="L15" s="19">
        <f>+(L12*100)/AVERAGE(B5:L5)</f>
        <v>79.620290714921396</v>
      </c>
      <c r="M15" s="19">
        <f>+(M12*100)/AVERAGE(B5:M5)</f>
        <v>80.647773279352222</v>
      </c>
    </row>
    <row r="16" spans="1:13">
      <c r="A16" s="20" t="s">
        <v>26</v>
      </c>
      <c r="B16" s="21">
        <f>AVERAGE(B5:M5)</f>
        <v>308.75</v>
      </c>
      <c r="C16" s="22"/>
      <c r="D16" s="22"/>
      <c r="E16" s="23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48</v>
      </c>
      <c r="C17" s="22"/>
      <c r="D17" s="22"/>
      <c r="E17" s="220"/>
      <c r="F17" s="220"/>
      <c r="G17" s="220"/>
      <c r="H17" s="220"/>
      <c r="I17" s="23"/>
      <c r="J17" s="22"/>
      <c r="K17" s="22"/>
      <c r="L17" s="22"/>
      <c r="M17" s="22"/>
    </row>
    <row r="18" spans="1:13">
      <c r="A18" s="26" t="s">
        <v>22</v>
      </c>
      <c r="B18" s="25">
        <f>SUM(B8:M8)</f>
        <v>249</v>
      </c>
      <c r="C18" s="22"/>
      <c r="D18" s="22"/>
      <c r="E18" s="23"/>
      <c r="F18" s="22"/>
      <c r="G18" s="22"/>
      <c r="H18" s="22"/>
      <c r="I18" s="27"/>
      <c r="J18" s="22"/>
      <c r="K18" s="22"/>
      <c r="L18" s="22"/>
      <c r="M18" s="22"/>
    </row>
    <row r="19" spans="1:13">
      <c r="A19" s="20" t="s">
        <v>28</v>
      </c>
      <c r="B19" s="28">
        <f>B17*100/B16</f>
        <v>15.546558704453441</v>
      </c>
      <c r="C19" s="22"/>
      <c r="D19" s="22"/>
      <c r="E19" s="23"/>
      <c r="F19" s="22"/>
      <c r="G19" s="22"/>
      <c r="H19" s="22"/>
      <c r="I19" s="29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72.190438376437044</v>
      </c>
      <c r="C20" s="22"/>
      <c r="D20" s="22"/>
      <c r="E20" s="23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374.48789907776717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80.647773279352222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80.647773279352222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15.75" thickBo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6.5" thickBot="1">
      <c r="A27" s="230">
        <v>2016</v>
      </c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2"/>
    </row>
    <row r="28" spans="1:13">
      <c r="A28" s="3" t="s">
        <v>2</v>
      </c>
      <c r="B28" s="3" t="s">
        <v>3</v>
      </c>
      <c r="C28" s="3" t="s">
        <v>4</v>
      </c>
      <c r="D28" s="3" t="s">
        <v>5</v>
      </c>
      <c r="E28" s="3" t="s">
        <v>6</v>
      </c>
      <c r="F28" s="3" t="s">
        <v>7</v>
      </c>
      <c r="G28" s="3" t="s">
        <v>8</v>
      </c>
      <c r="H28" s="3" t="s">
        <v>9</v>
      </c>
      <c r="I28" s="3" t="s">
        <v>10</v>
      </c>
      <c r="J28" s="3" t="s">
        <v>11</v>
      </c>
      <c r="K28" s="3" t="s">
        <v>12</v>
      </c>
      <c r="L28" s="3" t="s">
        <v>13</v>
      </c>
      <c r="M28" s="3" t="s">
        <v>14</v>
      </c>
    </row>
    <row r="29" spans="1:13">
      <c r="A29" s="4" t="s">
        <v>15</v>
      </c>
      <c r="B29" s="5">
        <v>383</v>
      </c>
      <c r="C29" s="5">
        <v>377</v>
      </c>
      <c r="D29" s="5">
        <v>363</v>
      </c>
      <c r="E29" s="5">
        <v>352</v>
      </c>
      <c r="F29" s="5">
        <v>774</v>
      </c>
      <c r="G29" s="5">
        <v>313</v>
      </c>
      <c r="H29" s="5">
        <v>300</v>
      </c>
      <c r="I29" s="5">
        <v>358</v>
      </c>
      <c r="J29" s="5">
        <v>378</v>
      </c>
      <c r="K29" s="5">
        <v>395</v>
      </c>
      <c r="L29" s="5">
        <v>398</v>
      </c>
      <c r="M29" s="5">
        <v>406</v>
      </c>
    </row>
    <row r="30" spans="1:13">
      <c r="A30" s="4" t="s">
        <v>16</v>
      </c>
      <c r="B30" s="6">
        <f t="shared" ref="B30:M30" si="6">(B29*180)-(8*B32)</f>
        <v>68868</v>
      </c>
      <c r="C30" s="6">
        <f t="shared" si="6"/>
        <v>67836</v>
      </c>
      <c r="D30" s="6">
        <f t="shared" si="6"/>
        <v>65244</v>
      </c>
      <c r="E30" s="6">
        <f t="shared" si="6"/>
        <v>63200</v>
      </c>
      <c r="F30" s="6">
        <f t="shared" si="6"/>
        <v>139320</v>
      </c>
      <c r="G30" s="6">
        <f t="shared" si="6"/>
        <v>56260</v>
      </c>
      <c r="H30" s="6">
        <f t="shared" si="6"/>
        <v>53408</v>
      </c>
      <c r="I30" s="6">
        <f t="shared" si="6"/>
        <v>64280</v>
      </c>
      <c r="J30" s="6">
        <f t="shared" si="6"/>
        <v>67832</v>
      </c>
      <c r="K30" s="6">
        <f t="shared" si="6"/>
        <v>71084</v>
      </c>
      <c r="L30" s="6">
        <f t="shared" si="6"/>
        <v>71640</v>
      </c>
      <c r="M30" s="6">
        <f t="shared" si="6"/>
        <v>72712</v>
      </c>
    </row>
    <row r="31" spans="1:13">
      <c r="A31" s="7" t="s">
        <v>17</v>
      </c>
      <c r="B31" s="35">
        <v>2</v>
      </c>
      <c r="C31" s="35">
        <v>2</v>
      </c>
      <c r="D31" s="35">
        <v>1</v>
      </c>
      <c r="E31" s="35">
        <v>5</v>
      </c>
      <c r="F31" s="35">
        <v>0</v>
      </c>
      <c r="G31" s="35">
        <v>4</v>
      </c>
      <c r="H31" s="35">
        <v>7</v>
      </c>
      <c r="I31" s="35">
        <v>4</v>
      </c>
      <c r="J31" s="35">
        <v>5</v>
      </c>
      <c r="K31" s="35">
        <v>3</v>
      </c>
      <c r="L31" s="35">
        <v>3</v>
      </c>
      <c r="M31" s="35">
        <v>9</v>
      </c>
    </row>
    <row r="32" spans="1:13">
      <c r="A32" s="9" t="s">
        <v>18</v>
      </c>
      <c r="B32" s="36">
        <v>9</v>
      </c>
      <c r="C32" s="36">
        <v>3</v>
      </c>
      <c r="D32" s="36">
        <v>12</v>
      </c>
      <c r="E32" s="36">
        <v>20</v>
      </c>
      <c r="F32" s="36">
        <v>0</v>
      </c>
      <c r="G32" s="36">
        <v>10</v>
      </c>
      <c r="H32" s="36">
        <v>74</v>
      </c>
      <c r="I32" s="36">
        <v>20</v>
      </c>
      <c r="J32" s="36">
        <v>26</v>
      </c>
      <c r="K32" s="36">
        <v>2</v>
      </c>
      <c r="L32" s="36">
        <v>0</v>
      </c>
      <c r="M32" s="36">
        <v>46</v>
      </c>
    </row>
    <row r="33" spans="1:13">
      <c r="A33" s="11" t="s">
        <v>19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</row>
    <row r="34" spans="1:13">
      <c r="A34" s="4" t="s">
        <v>20</v>
      </c>
      <c r="B34" s="13">
        <f t="shared" ref="B34:M34" si="7">B31*1000000/B30</f>
        <v>29.041064064587328</v>
      </c>
      <c r="C34" s="13">
        <f t="shared" si="7"/>
        <v>29.482870452267232</v>
      </c>
      <c r="D34" s="13">
        <f t="shared" si="7"/>
        <v>15.327079884740359</v>
      </c>
      <c r="E34" s="13">
        <f t="shared" si="7"/>
        <v>79.113924050632917</v>
      </c>
      <c r="F34" s="13">
        <f t="shared" si="7"/>
        <v>0</v>
      </c>
      <c r="G34" s="13">
        <f t="shared" si="7"/>
        <v>71.09847138286527</v>
      </c>
      <c r="H34" s="13">
        <f t="shared" si="7"/>
        <v>131.06650689035351</v>
      </c>
      <c r="I34" s="13">
        <f t="shared" si="7"/>
        <v>62.227753578095829</v>
      </c>
      <c r="J34" s="13">
        <f t="shared" si="7"/>
        <v>73.711522585210517</v>
      </c>
      <c r="K34" s="13">
        <f t="shared" si="7"/>
        <v>42.20359011873277</v>
      </c>
      <c r="L34" s="13">
        <f t="shared" si="7"/>
        <v>41.876046901172529</v>
      </c>
      <c r="M34" s="13">
        <f t="shared" si="7"/>
        <v>123.77599295852129</v>
      </c>
    </row>
    <row r="35" spans="1:13">
      <c r="A35" s="4" t="s">
        <v>21</v>
      </c>
      <c r="B35" s="13">
        <f t="shared" ref="B35:M35" si="8">B32*1000000/B30</f>
        <v>130.68478829064296</v>
      </c>
      <c r="C35" s="13">
        <f t="shared" si="8"/>
        <v>44.224305678400846</v>
      </c>
      <c r="D35" s="13">
        <f t="shared" si="8"/>
        <v>183.92495861688431</v>
      </c>
      <c r="E35" s="13">
        <f t="shared" si="8"/>
        <v>316.45569620253167</v>
      </c>
      <c r="F35" s="13">
        <f t="shared" si="8"/>
        <v>0</v>
      </c>
      <c r="G35" s="13">
        <f t="shared" si="8"/>
        <v>177.74617845716318</v>
      </c>
      <c r="H35" s="13">
        <f t="shared" si="8"/>
        <v>1385.5602156980228</v>
      </c>
      <c r="I35" s="13">
        <f t="shared" si="8"/>
        <v>311.13876789047913</v>
      </c>
      <c r="J35" s="13">
        <f t="shared" si="8"/>
        <v>383.29991744309473</v>
      </c>
      <c r="K35" s="13">
        <f t="shared" si="8"/>
        <v>28.135726745821845</v>
      </c>
      <c r="L35" s="13">
        <f t="shared" si="8"/>
        <v>0</v>
      </c>
      <c r="M35" s="13">
        <f t="shared" si="8"/>
        <v>632.6328528991088</v>
      </c>
    </row>
    <row r="36" spans="1:13">
      <c r="A36" s="9" t="s">
        <v>22</v>
      </c>
      <c r="B36" s="14">
        <f>B32</f>
        <v>9</v>
      </c>
      <c r="C36" s="14">
        <f t="shared" ref="C36:M36" si="9">+B36+C32</f>
        <v>12</v>
      </c>
      <c r="D36" s="14">
        <f t="shared" si="9"/>
        <v>24</v>
      </c>
      <c r="E36" s="14">
        <f t="shared" si="9"/>
        <v>44</v>
      </c>
      <c r="F36" s="14">
        <f t="shared" si="9"/>
        <v>44</v>
      </c>
      <c r="G36" s="14">
        <f t="shared" si="9"/>
        <v>54</v>
      </c>
      <c r="H36" s="14">
        <f t="shared" si="9"/>
        <v>128</v>
      </c>
      <c r="I36" s="14">
        <f t="shared" si="9"/>
        <v>148</v>
      </c>
      <c r="J36" s="14">
        <f t="shared" si="9"/>
        <v>174</v>
      </c>
      <c r="K36" s="14">
        <f t="shared" si="9"/>
        <v>176</v>
      </c>
      <c r="L36" s="14">
        <f t="shared" si="9"/>
        <v>176</v>
      </c>
      <c r="M36" s="14">
        <f t="shared" si="9"/>
        <v>222</v>
      </c>
    </row>
    <row r="37" spans="1:13">
      <c r="A37" s="9" t="s">
        <v>23</v>
      </c>
      <c r="B37" s="15">
        <f t="shared" ref="B37:M37" si="10">B31*100/B29</f>
        <v>0.52219321148825071</v>
      </c>
      <c r="C37" s="15">
        <f t="shared" si="10"/>
        <v>0.5305039787798409</v>
      </c>
      <c r="D37" s="15">
        <f t="shared" si="10"/>
        <v>0.27548209366391185</v>
      </c>
      <c r="E37" s="15">
        <f t="shared" si="10"/>
        <v>1.4204545454545454</v>
      </c>
      <c r="F37" s="15">
        <f t="shared" si="10"/>
        <v>0</v>
      </c>
      <c r="G37" s="15">
        <f t="shared" si="10"/>
        <v>1.2779552715654952</v>
      </c>
      <c r="H37" s="15">
        <f t="shared" si="10"/>
        <v>2.3333333333333335</v>
      </c>
      <c r="I37" s="15">
        <f t="shared" si="10"/>
        <v>1.1173184357541899</v>
      </c>
      <c r="J37" s="15">
        <f t="shared" si="10"/>
        <v>1.3227513227513228</v>
      </c>
      <c r="K37" s="15">
        <f t="shared" si="10"/>
        <v>0.759493670886076</v>
      </c>
      <c r="L37" s="15">
        <f t="shared" si="10"/>
        <v>0.75376884422110557</v>
      </c>
      <c r="M37" s="15">
        <f t="shared" si="10"/>
        <v>2.2167487684729066</v>
      </c>
    </row>
    <row r="38" spans="1:13">
      <c r="A38" s="16" t="s">
        <v>24</v>
      </c>
      <c r="B38" s="17">
        <f t="shared" ref="B38:M38" si="11">B32*100/B29</f>
        <v>2.3498694516971281</v>
      </c>
      <c r="C38" s="17">
        <f t="shared" si="11"/>
        <v>0.79575596816976124</v>
      </c>
      <c r="D38" s="17">
        <f t="shared" si="11"/>
        <v>3.3057851239669422</v>
      </c>
      <c r="E38" s="17">
        <f t="shared" si="11"/>
        <v>5.6818181818181817</v>
      </c>
      <c r="F38" s="17">
        <f t="shared" si="11"/>
        <v>0</v>
      </c>
      <c r="G38" s="17">
        <f t="shared" si="11"/>
        <v>3.1948881789137382</v>
      </c>
      <c r="H38" s="17">
        <f t="shared" si="11"/>
        <v>24.666666666666668</v>
      </c>
      <c r="I38" s="17">
        <f t="shared" si="11"/>
        <v>5.5865921787709496</v>
      </c>
      <c r="J38" s="17">
        <f t="shared" si="11"/>
        <v>6.8783068783068781</v>
      </c>
      <c r="K38" s="17">
        <f t="shared" si="11"/>
        <v>0.50632911392405067</v>
      </c>
      <c r="L38" s="17">
        <f t="shared" si="11"/>
        <v>0</v>
      </c>
      <c r="M38" s="17">
        <f t="shared" si="11"/>
        <v>11.330049261083744</v>
      </c>
    </row>
    <row r="39" spans="1:13">
      <c r="A39" s="18" t="s">
        <v>25</v>
      </c>
      <c r="B39" s="19">
        <f>+B38</f>
        <v>2.3498694516971281</v>
      </c>
      <c r="C39" s="19">
        <f>+(C36*100)/AVERAGE(B29:C29)</f>
        <v>3.1578947368421053</v>
      </c>
      <c r="D39" s="19">
        <f>+(D36*100)/AVERAGE(B29:D29)</f>
        <v>6.4113980409617097</v>
      </c>
      <c r="E39" s="19">
        <f>+(E36*100)/AVERAGE(B29:E29)</f>
        <v>11.932203389830509</v>
      </c>
      <c r="F39" s="19">
        <f>+(F36*100)/AVERAGE(B29:F29)</f>
        <v>9.7821253890618056</v>
      </c>
      <c r="G39" s="19">
        <f>+(G36*100)/AVERAGE(B29:G29)</f>
        <v>12.646370023419204</v>
      </c>
      <c r="H39" s="19">
        <f>+(H36*100)/AVERAGE(B29:H29)</f>
        <v>31.306778476589798</v>
      </c>
      <c r="I39" s="19">
        <f>+(I36*100)/AVERAGE(B29:I29)</f>
        <v>36.770186335403729</v>
      </c>
      <c r="J39" s="19">
        <f>+(J36*100)/AVERAGE(B29:J29)</f>
        <v>43.524180100055588</v>
      </c>
      <c r="K39" s="19">
        <f>+(K36*100)/AVERAGE(B29:K29)</f>
        <v>44.077134986225893</v>
      </c>
      <c r="L39" s="19">
        <f>+(L36*100)/AVERAGE(B29:L29)</f>
        <v>44.090184468230468</v>
      </c>
      <c r="M39" s="19">
        <f>+(M36*100)/AVERAGE(B29:M29)</f>
        <v>55.534709193245781</v>
      </c>
    </row>
    <row r="40" spans="1:13">
      <c r="A40" s="20" t="s">
        <v>26</v>
      </c>
      <c r="B40" s="21">
        <f>AVERAGE(B29:M29)</f>
        <v>399.75</v>
      </c>
      <c r="C40" s="22"/>
      <c r="D40" s="22"/>
      <c r="E40" s="23"/>
      <c r="F40" s="22"/>
      <c r="G40" s="22"/>
      <c r="H40" s="22"/>
      <c r="I40" s="22"/>
      <c r="J40" s="22"/>
      <c r="K40" s="22"/>
      <c r="L40" s="22"/>
      <c r="M40" s="22"/>
    </row>
    <row r="41" spans="1:13">
      <c r="A41" s="24" t="s">
        <v>27</v>
      </c>
      <c r="B41" s="25">
        <f>SUM(B31:M31)</f>
        <v>45</v>
      </c>
      <c r="C41" s="37"/>
      <c r="D41" s="22"/>
      <c r="E41" s="220"/>
      <c r="F41" s="220"/>
      <c r="G41" s="220"/>
      <c r="H41" s="220"/>
      <c r="I41" s="23"/>
      <c r="J41" s="22"/>
      <c r="K41" s="22"/>
      <c r="L41" s="22"/>
      <c r="M41" s="22"/>
    </row>
    <row r="42" spans="1:13">
      <c r="A42" s="26" t="s">
        <v>22</v>
      </c>
      <c r="B42" s="25">
        <f>SUM(B32:M32)</f>
        <v>222</v>
      </c>
      <c r="C42" s="37"/>
      <c r="D42" s="22"/>
      <c r="E42" s="23"/>
      <c r="F42" s="22"/>
      <c r="G42" s="22"/>
      <c r="H42" s="22"/>
      <c r="I42" s="27"/>
      <c r="J42" s="22"/>
      <c r="K42" s="22"/>
      <c r="L42" s="22"/>
      <c r="M42" s="22"/>
    </row>
    <row r="43" spans="1:13">
      <c r="A43" s="20" t="s">
        <v>28</v>
      </c>
      <c r="B43" s="28">
        <f>B41*100/B40</f>
        <v>11.257035647279549</v>
      </c>
      <c r="C43" s="22"/>
      <c r="D43" s="22"/>
      <c r="E43" s="23"/>
      <c r="F43" s="22"/>
      <c r="G43" s="22"/>
      <c r="H43" s="22"/>
      <c r="I43" s="29"/>
      <c r="J43" s="22"/>
      <c r="K43" s="22"/>
      <c r="L43" s="22"/>
      <c r="M43" s="22"/>
    </row>
    <row r="44" spans="1:13">
      <c r="A44" s="20" t="s">
        <v>29</v>
      </c>
      <c r="B44" s="30">
        <f>B41*1000000/SUM(B30:M30)</f>
        <v>52.223320846157058</v>
      </c>
      <c r="C44" s="22"/>
      <c r="D44" s="22"/>
      <c r="E44" s="23"/>
      <c r="F44" s="22"/>
      <c r="G44" s="22"/>
      <c r="H44" s="22"/>
      <c r="I44" s="29"/>
      <c r="J44" s="22"/>
      <c r="K44" s="22"/>
      <c r="L44" s="22"/>
      <c r="M44" s="22"/>
    </row>
    <row r="45" spans="1:13">
      <c r="A45" s="20" t="s">
        <v>30</v>
      </c>
      <c r="B45" s="31">
        <f>B42*1000000/SUM(B30:M30)</f>
        <v>257.63504950770817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>
      <c r="A46" s="20" t="s">
        <v>31</v>
      </c>
      <c r="B46" s="28">
        <f>+B42*100/B40</f>
        <v>55.534709193245781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>
      <c r="A47" s="20" t="s">
        <v>32</v>
      </c>
      <c r="B47" s="25">
        <v>0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>
      <c r="A48" s="20" t="s">
        <v>33</v>
      </c>
      <c r="B48" s="25">
        <v>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32" t="s">
        <v>34</v>
      </c>
      <c r="B49" s="33">
        <f>SUM(B46:B48)</f>
        <v>55.534709193245781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 ht="15.75" thickBo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 ht="16.5" thickBot="1">
      <c r="A51" s="233">
        <v>2017</v>
      </c>
      <c r="B51" s="234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5"/>
    </row>
    <row r="52" spans="1:13">
      <c r="A52" s="3" t="s">
        <v>2</v>
      </c>
      <c r="B52" s="3" t="s">
        <v>3</v>
      </c>
      <c r="C52" s="3" t="s">
        <v>4</v>
      </c>
      <c r="D52" s="3" t="s">
        <v>5</v>
      </c>
      <c r="E52" s="3" t="s">
        <v>6</v>
      </c>
      <c r="F52" s="3" t="s">
        <v>7</v>
      </c>
      <c r="G52" s="3" t="s">
        <v>8</v>
      </c>
      <c r="H52" s="3" t="s">
        <v>9</v>
      </c>
      <c r="I52" s="3" t="s">
        <v>10</v>
      </c>
      <c r="J52" s="3" t="s">
        <v>11</v>
      </c>
      <c r="K52" s="3" t="s">
        <v>12</v>
      </c>
      <c r="L52" s="3" t="s">
        <v>13</v>
      </c>
      <c r="M52" s="3" t="s">
        <v>14</v>
      </c>
    </row>
    <row r="53" spans="1:13">
      <c r="A53" s="4" t="s">
        <v>15</v>
      </c>
      <c r="B53" s="5">
        <v>477</v>
      </c>
      <c r="C53" s="5">
        <v>473</v>
      </c>
      <c r="D53" s="5">
        <v>467</v>
      </c>
      <c r="E53" s="5">
        <v>428</v>
      </c>
      <c r="F53" s="5">
        <v>376</v>
      </c>
      <c r="G53" s="5">
        <v>347</v>
      </c>
      <c r="H53" s="5">
        <v>356</v>
      </c>
      <c r="I53" s="5">
        <v>390</v>
      </c>
      <c r="J53" s="5">
        <v>422</v>
      </c>
      <c r="K53" s="5">
        <v>421</v>
      </c>
      <c r="L53" s="5">
        <v>412</v>
      </c>
      <c r="M53" s="5">
        <v>392</v>
      </c>
    </row>
    <row r="54" spans="1:13">
      <c r="A54" s="4" t="s">
        <v>16</v>
      </c>
      <c r="B54" s="6">
        <f t="shared" ref="B54:M54" si="12">(B53*180)-(8*B56)</f>
        <v>85556</v>
      </c>
      <c r="C54" s="6">
        <f t="shared" si="12"/>
        <v>84996</v>
      </c>
      <c r="D54" s="6">
        <f t="shared" si="12"/>
        <v>83108</v>
      </c>
      <c r="E54" s="6">
        <f t="shared" si="12"/>
        <v>77016</v>
      </c>
      <c r="F54" s="6">
        <f t="shared" si="12"/>
        <v>67680</v>
      </c>
      <c r="G54" s="6">
        <f t="shared" si="12"/>
        <v>62444</v>
      </c>
      <c r="H54" s="6">
        <f t="shared" si="12"/>
        <v>64080</v>
      </c>
      <c r="I54" s="6">
        <f t="shared" si="12"/>
        <v>69936</v>
      </c>
      <c r="J54" s="6">
        <f t="shared" si="12"/>
        <v>75944</v>
      </c>
      <c r="K54" s="6">
        <f t="shared" si="12"/>
        <v>75780</v>
      </c>
      <c r="L54" s="6">
        <f t="shared" si="12"/>
        <v>74064</v>
      </c>
      <c r="M54" s="6">
        <f t="shared" si="12"/>
        <v>70496</v>
      </c>
    </row>
    <row r="55" spans="1:13">
      <c r="A55" s="7" t="s">
        <v>17</v>
      </c>
      <c r="B55" s="35">
        <v>6</v>
      </c>
      <c r="C55" s="35">
        <v>7</v>
      </c>
      <c r="D55" s="35">
        <v>11</v>
      </c>
      <c r="E55" s="35">
        <v>2</v>
      </c>
      <c r="F55" s="35">
        <v>1</v>
      </c>
      <c r="G55" s="35">
        <v>2</v>
      </c>
      <c r="H55" s="35">
        <v>3</v>
      </c>
      <c r="I55" s="35">
        <v>3</v>
      </c>
      <c r="J55" s="35">
        <v>1</v>
      </c>
      <c r="K55" s="35">
        <v>7</v>
      </c>
      <c r="L55" s="35">
        <v>3</v>
      </c>
      <c r="M55" s="35">
        <v>8</v>
      </c>
    </row>
    <row r="56" spans="1:13">
      <c r="A56" s="9" t="s">
        <v>18</v>
      </c>
      <c r="B56" s="36">
        <v>38</v>
      </c>
      <c r="C56" s="36">
        <v>18</v>
      </c>
      <c r="D56" s="36">
        <v>119</v>
      </c>
      <c r="E56" s="36">
        <v>3</v>
      </c>
      <c r="F56" s="36">
        <v>0</v>
      </c>
      <c r="G56" s="36">
        <v>2</v>
      </c>
      <c r="H56" s="36">
        <v>0</v>
      </c>
      <c r="I56" s="36">
        <v>33</v>
      </c>
      <c r="J56" s="36">
        <v>2</v>
      </c>
      <c r="K56" s="36">
        <v>0</v>
      </c>
      <c r="L56" s="36">
        <v>12</v>
      </c>
      <c r="M56" s="36">
        <v>8</v>
      </c>
    </row>
    <row r="57" spans="1:13">
      <c r="A57" s="11" t="s">
        <v>19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</row>
    <row r="58" spans="1:13">
      <c r="A58" s="4" t="s">
        <v>20</v>
      </c>
      <c r="B58" s="13">
        <f t="shared" ref="B58:K58" si="13">B55*1000000/B54</f>
        <v>70.129505820748989</v>
      </c>
      <c r="C58" s="13">
        <f t="shared" si="13"/>
        <v>82.356816791378421</v>
      </c>
      <c r="D58" s="13">
        <f t="shared" si="13"/>
        <v>132.3578957501083</v>
      </c>
      <c r="E58" s="13">
        <f t="shared" si="13"/>
        <v>25.968629895086735</v>
      </c>
      <c r="F58" s="13">
        <f t="shared" si="13"/>
        <v>14.775413711583925</v>
      </c>
      <c r="G58" s="13">
        <f t="shared" si="13"/>
        <v>32.028697713150983</v>
      </c>
      <c r="H58" s="13">
        <f t="shared" si="13"/>
        <v>46.816479400749067</v>
      </c>
      <c r="I58" s="13">
        <f t="shared" si="13"/>
        <v>42.896362388469456</v>
      </c>
      <c r="J58" s="13">
        <f t="shared" si="13"/>
        <v>13.167597176867165</v>
      </c>
      <c r="K58" s="13">
        <f t="shared" si="13"/>
        <v>92.372657693322779</v>
      </c>
      <c r="L58" s="13">
        <f>L55*1000000/L54</f>
        <v>40.505508749189893</v>
      </c>
      <c r="M58" s="13">
        <f>M55*1000000/M54</f>
        <v>113.48161597821154</v>
      </c>
    </row>
    <row r="59" spans="1:13">
      <c r="A59" s="4" t="s">
        <v>21</v>
      </c>
      <c r="B59" s="13">
        <f t="shared" ref="B59:K59" si="14">B56*1000000/B54</f>
        <v>444.15353686474356</v>
      </c>
      <c r="C59" s="13">
        <f t="shared" si="14"/>
        <v>211.7746717492588</v>
      </c>
      <c r="D59" s="13">
        <f t="shared" si="14"/>
        <v>1431.8717812966261</v>
      </c>
      <c r="E59" s="13">
        <f t="shared" si="14"/>
        <v>38.952944842630103</v>
      </c>
      <c r="F59" s="13">
        <f t="shared" si="14"/>
        <v>0</v>
      </c>
      <c r="G59" s="13">
        <f t="shared" si="14"/>
        <v>32.028697713150983</v>
      </c>
      <c r="H59" s="13">
        <f t="shared" si="14"/>
        <v>0</v>
      </c>
      <c r="I59" s="13">
        <f t="shared" si="14"/>
        <v>471.85998627316405</v>
      </c>
      <c r="J59" s="13">
        <f t="shared" si="14"/>
        <v>26.33519435373433</v>
      </c>
      <c r="K59" s="13">
        <f t="shared" si="14"/>
        <v>0</v>
      </c>
      <c r="L59" s="13">
        <f>L56*1000000/L54</f>
        <v>162.02203499675957</v>
      </c>
      <c r="M59" s="13">
        <f>M56*1000000/M54</f>
        <v>113.48161597821154</v>
      </c>
    </row>
    <row r="60" spans="1:13">
      <c r="A60" s="9" t="s">
        <v>22</v>
      </c>
      <c r="B60" s="14">
        <f>B56</f>
        <v>38</v>
      </c>
      <c r="C60" s="14">
        <f t="shared" ref="C60:K60" si="15">+B60+C56</f>
        <v>56</v>
      </c>
      <c r="D60" s="14">
        <f t="shared" si="15"/>
        <v>175</v>
      </c>
      <c r="E60" s="14">
        <f t="shared" si="15"/>
        <v>178</v>
      </c>
      <c r="F60" s="14">
        <f t="shared" si="15"/>
        <v>178</v>
      </c>
      <c r="G60" s="14">
        <f t="shared" si="15"/>
        <v>180</v>
      </c>
      <c r="H60" s="14">
        <f t="shared" si="15"/>
        <v>180</v>
      </c>
      <c r="I60" s="14">
        <f t="shared" si="15"/>
        <v>213</v>
      </c>
      <c r="J60" s="14">
        <f t="shared" si="15"/>
        <v>215</v>
      </c>
      <c r="K60" s="14">
        <f t="shared" si="15"/>
        <v>215</v>
      </c>
      <c r="L60" s="14">
        <f>+K60+L56</f>
        <v>227</v>
      </c>
      <c r="M60" s="14">
        <f>+L60+M56</f>
        <v>235</v>
      </c>
    </row>
    <row r="61" spans="1:13">
      <c r="A61" s="9" t="s">
        <v>23</v>
      </c>
      <c r="B61" s="15">
        <f t="shared" ref="B61:K61" si="16">B55*100/B53</f>
        <v>1.2578616352201257</v>
      </c>
      <c r="C61" s="15">
        <f t="shared" si="16"/>
        <v>1.4799154334038056</v>
      </c>
      <c r="D61" s="15">
        <f t="shared" si="16"/>
        <v>2.3554603854389722</v>
      </c>
      <c r="E61" s="15">
        <f t="shared" si="16"/>
        <v>0.46728971962616822</v>
      </c>
      <c r="F61" s="15">
        <f t="shared" si="16"/>
        <v>0.26595744680851063</v>
      </c>
      <c r="G61" s="15">
        <f t="shared" si="16"/>
        <v>0.57636887608069165</v>
      </c>
      <c r="H61" s="15">
        <f t="shared" si="16"/>
        <v>0.84269662921348309</v>
      </c>
      <c r="I61" s="15">
        <f t="shared" si="16"/>
        <v>0.76923076923076927</v>
      </c>
      <c r="J61" s="15">
        <f t="shared" si="16"/>
        <v>0.23696682464454977</v>
      </c>
      <c r="K61" s="15">
        <f t="shared" si="16"/>
        <v>1.66270783847981</v>
      </c>
      <c r="L61" s="15">
        <f>L55*100/L53</f>
        <v>0.72815533980582525</v>
      </c>
      <c r="M61" s="15">
        <f>M55*100/M53</f>
        <v>2.0408163265306123</v>
      </c>
    </row>
    <row r="62" spans="1:13">
      <c r="A62" s="16" t="s">
        <v>24</v>
      </c>
      <c r="B62" s="17">
        <f t="shared" ref="B62:K62" si="17">B56*100/B53</f>
        <v>7.9664570230607969</v>
      </c>
      <c r="C62" s="17">
        <f t="shared" si="17"/>
        <v>3.8054968287526427</v>
      </c>
      <c r="D62" s="17">
        <f t="shared" si="17"/>
        <v>25.481798715203425</v>
      </c>
      <c r="E62" s="17">
        <f t="shared" si="17"/>
        <v>0.7009345794392523</v>
      </c>
      <c r="F62" s="17">
        <f t="shared" si="17"/>
        <v>0</v>
      </c>
      <c r="G62" s="17">
        <f t="shared" si="17"/>
        <v>0.57636887608069165</v>
      </c>
      <c r="H62" s="17">
        <f t="shared" si="17"/>
        <v>0</v>
      </c>
      <c r="I62" s="17">
        <f t="shared" si="17"/>
        <v>8.4615384615384617</v>
      </c>
      <c r="J62" s="17">
        <f t="shared" si="17"/>
        <v>0.47393364928909953</v>
      </c>
      <c r="K62" s="17">
        <f t="shared" si="17"/>
        <v>0</v>
      </c>
      <c r="L62" s="17">
        <f>L56*100/L53</f>
        <v>2.912621359223301</v>
      </c>
      <c r="M62" s="17">
        <f>M56*100/M53</f>
        <v>2.0408163265306123</v>
      </c>
    </row>
    <row r="63" spans="1:13">
      <c r="A63" s="18" t="s">
        <v>25</v>
      </c>
      <c r="B63" s="19">
        <f t="shared" ref="B63:J63" si="18">+B62</f>
        <v>7.9664570230607969</v>
      </c>
      <c r="C63" s="19">
        <f t="shared" si="18"/>
        <v>3.8054968287526427</v>
      </c>
      <c r="D63" s="19">
        <f t="shared" si="18"/>
        <v>25.481798715203425</v>
      </c>
      <c r="E63" s="19">
        <f t="shared" si="18"/>
        <v>0.7009345794392523</v>
      </c>
      <c r="F63" s="19">
        <f t="shared" si="18"/>
        <v>0</v>
      </c>
      <c r="G63" s="19">
        <f t="shared" si="18"/>
        <v>0.57636887608069165</v>
      </c>
      <c r="H63" s="19">
        <f t="shared" si="18"/>
        <v>0</v>
      </c>
      <c r="I63" s="19">
        <f t="shared" si="18"/>
        <v>8.4615384615384617</v>
      </c>
      <c r="J63" s="19">
        <f t="shared" si="18"/>
        <v>0.47393364928909953</v>
      </c>
      <c r="K63" s="19">
        <f>+(K60*100)/AVERAGE(B53:K53)</f>
        <v>51.719990377676211</v>
      </c>
      <c r="L63" s="19">
        <f>+(L60*100)/AVERAGE(C53:L53)</f>
        <v>55.474095796676444</v>
      </c>
      <c r="M63" s="19">
        <f>+(M60*100)/AVERAGE(D53:M53)</f>
        <v>58.588880578409373</v>
      </c>
    </row>
    <row r="64" spans="1:13">
      <c r="A64" s="20" t="s">
        <v>26</v>
      </c>
      <c r="B64" s="21">
        <f>AVERAGE(B53:M53)</f>
        <v>413.41666666666669</v>
      </c>
      <c r="C64" s="22"/>
      <c r="D64" s="22"/>
      <c r="E64" s="23"/>
      <c r="F64" s="22"/>
      <c r="G64" s="22"/>
      <c r="H64" s="22"/>
      <c r="I64" s="22"/>
      <c r="J64" s="22"/>
      <c r="K64" s="22"/>
      <c r="L64" s="22"/>
      <c r="M64" s="22"/>
    </row>
    <row r="65" spans="1:13">
      <c r="A65" s="24" t="s">
        <v>27</v>
      </c>
      <c r="B65" s="25">
        <f>SUM(B55:M55)</f>
        <v>54</v>
      </c>
      <c r="C65" s="22"/>
      <c r="D65" s="22"/>
      <c r="E65" s="220"/>
      <c r="F65" s="220"/>
      <c r="G65" s="220"/>
      <c r="H65" s="220"/>
      <c r="I65" s="23"/>
      <c r="J65" s="22"/>
      <c r="K65" s="22"/>
      <c r="L65" s="22"/>
      <c r="M65" s="22"/>
    </row>
    <row r="66" spans="1:13">
      <c r="A66" s="26" t="s">
        <v>22</v>
      </c>
      <c r="B66" s="25">
        <f>SUM(B56:M56)</f>
        <v>235</v>
      </c>
      <c r="C66" s="22"/>
      <c r="D66" s="22"/>
      <c r="E66" s="23"/>
      <c r="F66" s="22"/>
      <c r="G66" s="22"/>
      <c r="H66" s="22"/>
      <c r="I66" s="27"/>
      <c r="J66" s="22"/>
      <c r="K66" s="22"/>
      <c r="L66" s="22"/>
      <c r="M66" s="22"/>
    </row>
    <row r="67" spans="1:13">
      <c r="A67" s="20" t="s">
        <v>28</v>
      </c>
      <c r="B67" s="28">
        <f>B65*100/B64</f>
        <v>13.061882684942551</v>
      </c>
      <c r="C67" s="22"/>
      <c r="D67" s="22"/>
      <c r="E67" s="23"/>
      <c r="F67" s="22"/>
      <c r="G67" s="22"/>
      <c r="H67" s="22"/>
      <c r="I67" s="29"/>
      <c r="J67" s="22"/>
      <c r="K67" s="22"/>
      <c r="L67" s="22"/>
      <c r="M67" s="22"/>
    </row>
    <row r="68" spans="1:13">
      <c r="A68" s="20" t="s">
        <v>29</v>
      </c>
      <c r="B68" s="30">
        <f>B65*1000000/SUM(B54:M54)</f>
        <v>60.599259342385814</v>
      </c>
      <c r="C68" s="22"/>
      <c r="D68" s="22"/>
      <c r="E68" s="23"/>
      <c r="F68" s="22"/>
      <c r="G68" s="22"/>
      <c r="H68" s="22"/>
      <c r="I68" s="29"/>
      <c r="J68" s="22"/>
      <c r="K68" s="22"/>
      <c r="L68" s="22"/>
      <c r="M68" s="22"/>
    </row>
    <row r="69" spans="1:13">
      <c r="A69" s="20" t="s">
        <v>30</v>
      </c>
      <c r="B69" s="31">
        <f>B66*1000000/SUM(B54:M54)</f>
        <v>263.71899899001232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1:13">
      <c r="A70" s="20" t="s">
        <v>31</v>
      </c>
      <c r="B70" s="28">
        <f>+B66*100/B64</f>
        <v>56.843378351138881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>
      <c r="A71" s="20" t="s">
        <v>32</v>
      </c>
      <c r="B71" s="25">
        <v>0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spans="1:13">
      <c r="A72" s="20" t="s">
        <v>33</v>
      </c>
      <c r="B72" s="25">
        <v>0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3">
      <c r="A73" s="32" t="s">
        <v>34</v>
      </c>
      <c r="B73" s="33">
        <f>SUM(B70:B72)</f>
        <v>56.843378351138881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1:13" ht="15.75" thickBo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1:13" ht="16.5" thickBot="1">
      <c r="A75" s="236">
        <v>2018</v>
      </c>
      <c r="B75" s="237"/>
      <c r="C75" s="237"/>
      <c r="D75" s="237"/>
      <c r="E75" s="237"/>
      <c r="F75" s="237"/>
      <c r="G75" s="237"/>
      <c r="H75" s="237"/>
      <c r="I75" s="237"/>
      <c r="J75" s="237"/>
      <c r="K75" s="237"/>
      <c r="L75" s="237"/>
      <c r="M75" s="238"/>
    </row>
    <row r="76" spans="1:13">
      <c r="A76" s="3" t="s">
        <v>2</v>
      </c>
      <c r="B76" s="3" t="s">
        <v>3</v>
      </c>
      <c r="C76" s="3" t="s">
        <v>4</v>
      </c>
      <c r="D76" s="3" t="s">
        <v>5</v>
      </c>
      <c r="E76" s="3" t="s">
        <v>6</v>
      </c>
      <c r="F76" s="3" t="s">
        <v>7</v>
      </c>
      <c r="G76" s="3" t="s">
        <v>8</v>
      </c>
      <c r="H76" s="3" t="s">
        <v>9</v>
      </c>
      <c r="I76" s="3" t="s">
        <v>10</v>
      </c>
      <c r="J76" s="3" t="s">
        <v>11</v>
      </c>
      <c r="K76" s="3" t="s">
        <v>12</v>
      </c>
      <c r="L76" s="3" t="s">
        <v>13</v>
      </c>
      <c r="M76" s="3" t="s">
        <v>14</v>
      </c>
    </row>
    <row r="77" spans="1:13">
      <c r="A77" s="4" t="s">
        <v>15</v>
      </c>
      <c r="B77" s="5">
        <v>428</v>
      </c>
      <c r="C77" s="5">
        <v>432</v>
      </c>
      <c r="D77" s="5">
        <v>420</v>
      </c>
      <c r="E77" s="5">
        <v>400</v>
      </c>
      <c r="F77" s="5">
        <v>356</v>
      </c>
      <c r="G77" s="5">
        <v>346</v>
      </c>
      <c r="H77" s="5">
        <v>330</v>
      </c>
      <c r="I77" s="5">
        <v>359</v>
      </c>
      <c r="J77" s="5">
        <v>387</v>
      </c>
      <c r="K77" s="5">
        <v>370</v>
      </c>
      <c r="L77" s="5">
        <v>361</v>
      </c>
      <c r="M77" s="5">
        <v>368</v>
      </c>
    </row>
    <row r="78" spans="1:13">
      <c r="A78" s="4" t="s">
        <v>16</v>
      </c>
      <c r="B78" s="6">
        <f t="shared" ref="B78:M78" si="19">180*B77-(B80*8)</f>
        <v>76568</v>
      </c>
      <c r="C78" s="6">
        <f t="shared" si="19"/>
        <v>77432</v>
      </c>
      <c r="D78" s="6">
        <f t="shared" si="19"/>
        <v>75568</v>
      </c>
      <c r="E78" s="6">
        <f t="shared" si="19"/>
        <v>71872</v>
      </c>
      <c r="F78" s="6">
        <f t="shared" si="19"/>
        <v>64032</v>
      </c>
      <c r="G78" s="6">
        <f t="shared" si="19"/>
        <v>62280</v>
      </c>
      <c r="H78" s="6">
        <f t="shared" si="19"/>
        <v>59376</v>
      </c>
      <c r="I78" s="6">
        <f t="shared" si="19"/>
        <v>64580</v>
      </c>
      <c r="J78" s="6">
        <f t="shared" si="19"/>
        <v>69660</v>
      </c>
      <c r="K78" s="6">
        <f t="shared" si="19"/>
        <v>66600</v>
      </c>
      <c r="L78" s="6">
        <f t="shared" si="19"/>
        <v>64956</v>
      </c>
      <c r="M78" s="6">
        <f t="shared" si="19"/>
        <v>66168</v>
      </c>
    </row>
    <row r="79" spans="1:13">
      <c r="A79" s="7" t="s">
        <v>17</v>
      </c>
      <c r="B79" s="8">
        <v>14</v>
      </c>
      <c r="C79" s="8">
        <v>14</v>
      </c>
      <c r="D79" s="8">
        <v>3</v>
      </c>
      <c r="E79" s="8">
        <v>3</v>
      </c>
      <c r="F79" s="8">
        <v>4</v>
      </c>
      <c r="G79" s="8">
        <v>0</v>
      </c>
      <c r="H79" s="8">
        <v>2</v>
      </c>
      <c r="I79" s="8">
        <v>5</v>
      </c>
      <c r="J79" s="8">
        <v>0</v>
      </c>
      <c r="K79" s="8">
        <v>1</v>
      </c>
      <c r="L79" s="8">
        <v>1</v>
      </c>
      <c r="M79" s="8">
        <v>5</v>
      </c>
    </row>
    <row r="80" spans="1:13">
      <c r="A80" s="9" t="s">
        <v>18</v>
      </c>
      <c r="B80" s="10">
        <v>59</v>
      </c>
      <c r="C80" s="10">
        <v>41</v>
      </c>
      <c r="D80" s="10">
        <v>4</v>
      </c>
      <c r="E80" s="10">
        <v>16</v>
      </c>
      <c r="F80" s="10">
        <v>6</v>
      </c>
      <c r="G80" s="10">
        <v>0</v>
      </c>
      <c r="H80" s="10">
        <v>3</v>
      </c>
      <c r="I80" s="10">
        <v>5</v>
      </c>
      <c r="J80" s="10">
        <v>0</v>
      </c>
      <c r="K80" s="10">
        <v>0</v>
      </c>
      <c r="L80" s="10">
        <v>3</v>
      </c>
      <c r="M80" s="10">
        <v>9</v>
      </c>
    </row>
    <row r="81" spans="1:13">
      <c r="A81" s="11" t="s">
        <v>19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</row>
    <row r="82" spans="1:13">
      <c r="A82" s="4" t="s">
        <v>20</v>
      </c>
      <c r="B82" s="13">
        <f>B79*1000000/B78</f>
        <v>182.84400794065405</v>
      </c>
      <c r="C82" s="13">
        <f t="shared" ref="C82:M82" si="20">C79*1000000/C78</f>
        <v>180.80380204566586</v>
      </c>
      <c r="D82" s="13">
        <f t="shared" si="20"/>
        <v>39.699343637518524</v>
      </c>
      <c r="E82" s="13">
        <f t="shared" si="20"/>
        <v>41.74087266251113</v>
      </c>
      <c r="F82" s="13">
        <f t="shared" si="20"/>
        <v>62.468765617191401</v>
      </c>
      <c r="G82" s="13">
        <f t="shared" si="20"/>
        <v>0</v>
      </c>
      <c r="H82" s="13">
        <f t="shared" si="20"/>
        <v>33.683643222850982</v>
      </c>
      <c r="I82" s="13">
        <f t="shared" si="20"/>
        <v>77.423350882626195</v>
      </c>
      <c r="J82" s="13">
        <f t="shared" si="20"/>
        <v>0</v>
      </c>
      <c r="K82" s="13">
        <f t="shared" si="20"/>
        <v>15.015015015015015</v>
      </c>
      <c r="L82" s="13">
        <f t="shared" si="20"/>
        <v>15.395036640187204</v>
      </c>
      <c r="M82" s="13">
        <f t="shared" si="20"/>
        <v>75.565227904727365</v>
      </c>
    </row>
    <row r="83" spans="1:13">
      <c r="A83" s="4" t="s">
        <v>21</v>
      </c>
      <c r="B83" s="13">
        <f>B80*1000000/B78</f>
        <v>770.55689060704208</v>
      </c>
      <c r="C83" s="13">
        <f t="shared" ref="C83:M83" si="21">C80*1000000/C78</f>
        <v>529.4968488480215</v>
      </c>
      <c r="D83" s="13">
        <f t="shared" si="21"/>
        <v>52.932458183358037</v>
      </c>
      <c r="E83" s="13">
        <f t="shared" si="21"/>
        <v>222.61798753339269</v>
      </c>
      <c r="F83" s="13">
        <f t="shared" si="21"/>
        <v>93.703148425787106</v>
      </c>
      <c r="G83" s="13">
        <f t="shared" si="21"/>
        <v>0</v>
      </c>
      <c r="H83" s="13">
        <f t="shared" si="21"/>
        <v>50.525464834276477</v>
      </c>
      <c r="I83" s="13">
        <f t="shared" si="21"/>
        <v>77.423350882626195</v>
      </c>
      <c r="J83" s="13">
        <f t="shared" si="21"/>
        <v>0</v>
      </c>
      <c r="K83" s="13">
        <f t="shared" si="21"/>
        <v>0</v>
      </c>
      <c r="L83" s="13">
        <f t="shared" si="21"/>
        <v>46.185109920561608</v>
      </c>
      <c r="M83" s="13">
        <f t="shared" si="21"/>
        <v>136.01741022850925</v>
      </c>
    </row>
    <row r="84" spans="1:13">
      <c r="A84" s="9" t="s">
        <v>22</v>
      </c>
      <c r="B84" s="14">
        <f>B80</f>
        <v>59</v>
      </c>
      <c r="C84" s="14">
        <f t="shared" ref="C84:K84" si="22">+B84+C80</f>
        <v>100</v>
      </c>
      <c r="D84" s="14">
        <f t="shared" si="22"/>
        <v>104</v>
      </c>
      <c r="E84" s="14">
        <f t="shared" si="22"/>
        <v>120</v>
      </c>
      <c r="F84" s="14">
        <f t="shared" si="22"/>
        <v>126</v>
      </c>
      <c r="G84" s="14">
        <f t="shared" si="22"/>
        <v>126</v>
      </c>
      <c r="H84" s="14">
        <f t="shared" si="22"/>
        <v>129</v>
      </c>
      <c r="I84" s="14">
        <f t="shared" si="22"/>
        <v>134</v>
      </c>
      <c r="J84" s="14">
        <f t="shared" si="22"/>
        <v>134</v>
      </c>
      <c r="K84" s="14">
        <f t="shared" si="22"/>
        <v>134</v>
      </c>
      <c r="L84" s="14">
        <f>+K84+L80</f>
        <v>137</v>
      </c>
      <c r="M84" s="14">
        <f>+L84+M80</f>
        <v>146</v>
      </c>
    </row>
    <row r="85" spans="1:13">
      <c r="A85" s="9" t="s">
        <v>23</v>
      </c>
      <c r="B85" s="15">
        <f t="shared" ref="B85:K85" si="23">B79*100/B77</f>
        <v>3.2710280373831777</v>
      </c>
      <c r="C85" s="15">
        <f t="shared" si="23"/>
        <v>3.2407407407407409</v>
      </c>
      <c r="D85" s="15">
        <f t="shared" si="23"/>
        <v>0.7142857142857143</v>
      </c>
      <c r="E85" s="15">
        <f t="shared" si="23"/>
        <v>0.75</v>
      </c>
      <c r="F85" s="15">
        <f t="shared" si="23"/>
        <v>1.1235955056179776</v>
      </c>
      <c r="G85" s="15">
        <f t="shared" si="23"/>
        <v>0</v>
      </c>
      <c r="H85" s="15">
        <f t="shared" si="23"/>
        <v>0.60606060606060608</v>
      </c>
      <c r="I85" s="15">
        <f t="shared" si="23"/>
        <v>1.392757660167131</v>
      </c>
      <c r="J85" s="15">
        <f t="shared" si="23"/>
        <v>0</v>
      </c>
      <c r="K85" s="15">
        <f t="shared" si="23"/>
        <v>0.27027027027027029</v>
      </c>
      <c r="L85" s="15">
        <f>L79*100/L77</f>
        <v>0.2770083102493075</v>
      </c>
      <c r="M85" s="15">
        <f>M79*100/M77</f>
        <v>1.3586956521739131</v>
      </c>
    </row>
    <row r="86" spans="1:13">
      <c r="A86" s="16" t="s">
        <v>24</v>
      </c>
      <c r="B86" s="17">
        <f t="shared" ref="B86:K86" si="24">B80*100/B77</f>
        <v>13.785046728971963</v>
      </c>
      <c r="C86" s="17">
        <f t="shared" si="24"/>
        <v>9.4907407407407405</v>
      </c>
      <c r="D86" s="17">
        <f t="shared" si="24"/>
        <v>0.95238095238095233</v>
      </c>
      <c r="E86" s="17">
        <f t="shared" si="24"/>
        <v>4</v>
      </c>
      <c r="F86" s="17">
        <f t="shared" si="24"/>
        <v>1.6853932584269662</v>
      </c>
      <c r="G86" s="17">
        <f t="shared" si="24"/>
        <v>0</v>
      </c>
      <c r="H86" s="17">
        <f t="shared" si="24"/>
        <v>0.90909090909090906</v>
      </c>
      <c r="I86" s="17">
        <f t="shared" si="24"/>
        <v>1.392757660167131</v>
      </c>
      <c r="J86" s="17">
        <f t="shared" si="24"/>
        <v>0</v>
      </c>
      <c r="K86" s="17">
        <f t="shared" si="24"/>
        <v>0</v>
      </c>
      <c r="L86" s="17">
        <f>L80*100/L77</f>
        <v>0.83102493074792239</v>
      </c>
      <c r="M86" s="17">
        <f>M80*100/M77</f>
        <v>2.4456521739130435</v>
      </c>
    </row>
    <row r="87" spans="1:13">
      <c r="A87" s="18" t="s">
        <v>25</v>
      </c>
      <c r="B87" s="19">
        <f t="shared" ref="B87:J87" si="25">+B86</f>
        <v>13.785046728971963</v>
      </c>
      <c r="C87" s="19">
        <f t="shared" si="25"/>
        <v>9.4907407407407405</v>
      </c>
      <c r="D87" s="19">
        <f t="shared" si="25"/>
        <v>0.95238095238095233</v>
      </c>
      <c r="E87" s="19">
        <f t="shared" si="25"/>
        <v>4</v>
      </c>
      <c r="F87" s="19">
        <f t="shared" si="25"/>
        <v>1.6853932584269662</v>
      </c>
      <c r="G87" s="19">
        <f t="shared" si="25"/>
        <v>0</v>
      </c>
      <c r="H87" s="19">
        <f t="shared" si="25"/>
        <v>0.90909090909090906</v>
      </c>
      <c r="I87" s="19">
        <f t="shared" si="25"/>
        <v>1.392757660167131</v>
      </c>
      <c r="J87" s="19">
        <f t="shared" si="25"/>
        <v>0</v>
      </c>
      <c r="K87" s="19">
        <f>+(K84*100)/AVERAGE(B77:K77)</f>
        <v>35.005224660397076</v>
      </c>
      <c r="L87" s="19">
        <f>+(L84*100)/AVERAGE(C77:L77)</f>
        <v>36.426482318532301</v>
      </c>
      <c r="M87" s="19">
        <f>+(M84*100)/AVERAGE(D77:M77)</f>
        <v>39.491479578036248</v>
      </c>
    </row>
    <row r="88" spans="1:13">
      <c r="A88" s="20" t="s">
        <v>26</v>
      </c>
      <c r="B88" s="21">
        <f>AVERAGE(B77:M77)</f>
        <v>379.75</v>
      </c>
      <c r="C88" s="22"/>
      <c r="D88" s="22"/>
      <c r="E88" s="23"/>
      <c r="F88" s="22"/>
      <c r="G88" s="22"/>
      <c r="H88" s="22"/>
      <c r="I88" s="22"/>
      <c r="J88" s="22"/>
      <c r="K88" s="22"/>
      <c r="L88" s="22"/>
      <c r="M88" s="22"/>
    </row>
    <row r="89" spans="1:13">
      <c r="A89" s="24" t="s">
        <v>27</v>
      </c>
      <c r="B89" s="25">
        <f>SUM(B79:M79)</f>
        <v>52</v>
      </c>
      <c r="C89" s="22"/>
      <c r="D89" s="22"/>
      <c r="E89" s="220"/>
      <c r="F89" s="220"/>
      <c r="G89" s="220"/>
      <c r="H89" s="220"/>
      <c r="I89" s="23"/>
      <c r="J89" s="22"/>
      <c r="K89" s="22"/>
      <c r="L89" s="22"/>
      <c r="M89" s="22"/>
    </row>
    <row r="90" spans="1:13">
      <c r="A90" s="26" t="s">
        <v>22</v>
      </c>
      <c r="B90" s="25">
        <f>SUM(B80:M80)</f>
        <v>146</v>
      </c>
      <c r="C90" s="22"/>
      <c r="D90" s="22"/>
      <c r="E90" s="23"/>
      <c r="F90" s="22"/>
      <c r="G90" s="22"/>
      <c r="H90" s="22"/>
      <c r="I90" s="27"/>
      <c r="J90" s="22"/>
      <c r="K90" s="22"/>
      <c r="L90" s="22"/>
      <c r="M90" s="22"/>
    </row>
    <row r="91" spans="1:13">
      <c r="A91" s="20" t="s">
        <v>28</v>
      </c>
      <c r="B91" s="28">
        <f>B89*100/B88</f>
        <v>13.69321922317314</v>
      </c>
      <c r="C91" s="22"/>
      <c r="D91" s="22"/>
      <c r="E91" s="23"/>
      <c r="F91" s="22"/>
      <c r="G91" s="22"/>
      <c r="H91" s="22"/>
      <c r="I91" s="29"/>
      <c r="J91" s="22"/>
      <c r="K91" s="22"/>
      <c r="L91" s="22"/>
      <c r="M91" s="22"/>
    </row>
    <row r="92" spans="1:13">
      <c r="A92" s="20" t="s">
        <v>29</v>
      </c>
      <c r="B92" s="30">
        <f>B89*1000000/SUM(B78:M78)</f>
        <v>63.484932095539939</v>
      </c>
      <c r="C92" s="22"/>
      <c r="D92" s="22"/>
      <c r="E92" s="23"/>
      <c r="F92" s="22"/>
      <c r="G92" s="22"/>
      <c r="H92" s="22"/>
      <c r="I92" s="29"/>
      <c r="J92" s="22"/>
      <c r="K92" s="22"/>
      <c r="L92" s="22"/>
      <c r="M92" s="22"/>
    </row>
    <row r="93" spans="1:13">
      <c r="A93" s="20" t="s">
        <v>30</v>
      </c>
      <c r="B93" s="31">
        <f>B90*1000000/SUM(B78:M78)</f>
        <v>178.24615549901597</v>
      </c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13">
      <c r="A94" s="20" t="s">
        <v>31</v>
      </c>
      <c r="B94" s="28">
        <f>+B90*100/B88</f>
        <v>38.446346280447663</v>
      </c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13">
      <c r="A95" s="20" t="s">
        <v>32</v>
      </c>
      <c r="B95" s="25">
        <v>0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13">
      <c r="A96" s="20" t="s">
        <v>33</v>
      </c>
      <c r="B96" s="25">
        <v>0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1:13">
      <c r="A97" s="32" t="s">
        <v>34</v>
      </c>
      <c r="B97" s="33">
        <f>SUM(B94:B96)</f>
        <v>38.446346280447663</v>
      </c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3" ht="15.75" thickBo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</row>
    <row r="99" spans="1:13" ht="16.5" thickBot="1">
      <c r="A99" s="239">
        <v>2019</v>
      </c>
      <c r="B99" s="240"/>
      <c r="C99" s="240"/>
      <c r="D99" s="240"/>
      <c r="E99" s="240"/>
      <c r="F99" s="240"/>
      <c r="G99" s="240"/>
      <c r="H99" s="240"/>
      <c r="I99" s="240"/>
      <c r="J99" s="240"/>
      <c r="K99" s="240"/>
      <c r="L99" s="240"/>
      <c r="M99" s="241"/>
    </row>
    <row r="100" spans="1:13">
      <c r="A100" s="3" t="s">
        <v>2</v>
      </c>
      <c r="B100" s="3" t="s">
        <v>3</v>
      </c>
      <c r="C100" s="3" t="s">
        <v>4</v>
      </c>
      <c r="D100" s="3" t="s">
        <v>5</v>
      </c>
      <c r="E100" s="3" t="s">
        <v>6</v>
      </c>
      <c r="F100" s="3" t="s">
        <v>7</v>
      </c>
      <c r="G100" s="3" t="s">
        <v>8</v>
      </c>
      <c r="H100" s="3" t="s">
        <v>9</v>
      </c>
      <c r="I100" s="3" t="s">
        <v>10</v>
      </c>
      <c r="J100" s="3" t="s">
        <v>11</v>
      </c>
      <c r="K100" s="3" t="s">
        <v>12</v>
      </c>
      <c r="L100" s="3" t="s">
        <v>13</v>
      </c>
      <c r="M100" s="3" t="s">
        <v>14</v>
      </c>
    </row>
    <row r="101" spans="1:13">
      <c r="A101" s="4" t="s">
        <v>15</v>
      </c>
      <c r="B101" s="38">
        <v>454</v>
      </c>
      <c r="C101" s="38">
        <v>431</v>
      </c>
      <c r="D101" s="38">
        <v>436</v>
      </c>
      <c r="E101" s="38">
        <v>406</v>
      </c>
      <c r="F101" s="38">
        <v>336</v>
      </c>
      <c r="G101" s="38">
        <v>289</v>
      </c>
      <c r="H101" s="38">
        <v>321</v>
      </c>
      <c r="I101" s="38">
        <v>346</v>
      </c>
      <c r="J101" s="38">
        <v>369</v>
      </c>
      <c r="K101" s="38">
        <v>343</v>
      </c>
      <c r="L101" s="38">
        <v>354</v>
      </c>
      <c r="M101" s="38">
        <v>366</v>
      </c>
    </row>
    <row r="102" spans="1:13">
      <c r="A102" s="4" t="s">
        <v>16</v>
      </c>
      <c r="B102" s="6">
        <f t="shared" ref="B102:M102" si="26">180*B101-(B104*8)</f>
        <v>81336</v>
      </c>
      <c r="C102" s="6">
        <f t="shared" si="26"/>
        <v>77548</v>
      </c>
      <c r="D102" s="6">
        <f t="shared" si="26"/>
        <v>78208</v>
      </c>
      <c r="E102" s="6">
        <f t="shared" si="26"/>
        <v>72952</v>
      </c>
      <c r="F102" s="6">
        <f t="shared" si="26"/>
        <v>60456</v>
      </c>
      <c r="G102" s="6">
        <f t="shared" si="26"/>
        <v>51940</v>
      </c>
      <c r="H102" s="6">
        <f t="shared" si="26"/>
        <v>57572</v>
      </c>
      <c r="I102" s="6">
        <f t="shared" si="26"/>
        <v>62248</v>
      </c>
      <c r="J102" s="6">
        <f t="shared" si="26"/>
        <v>66420</v>
      </c>
      <c r="K102" s="6">
        <f t="shared" si="26"/>
        <v>61740</v>
      </c>
      <c r="L102" s="6">
        <f t="shared" si="26"/>
        <v>63592</v>
      </c>
      <c r="M102" s="6">
        <f t="shared" si="26"/>
        <v>65736</v>
      </c>
    </row>
    <row r="103" spans="1:13">
      <c r="A103" s="7" t="s">
        <v>17</v>
      </c>
      <c r="B103" s="8">
        <v>9</v>
      </c>
      <c r="C103" s="8">
        <v>3</v>
      </c>
      <c r="D103" s="8">
        <v>11</v>
      </c>
      <c r="E103" s="8">
        <v>6</v>
      </c>
      <c r="F103" s="8">
        <v>2</v>
      </c>
      <c r="G103" s="8">
        <v>3</v>
      </c>
      <c r="H103" s="8">
        <v>2</v>
      </c>
      <c r="I103" s="8">
        <v>1</v>
      </c>
      <c r="J103" s="8">
        <v>1</v>
      </c>
      <c r="K103" s="8">
        <v>0</v>
      </c>
      <c r="L103" s="8">
        <v>5</v>
      </c>
      <c r="M103" s="8">
        <v>5</v>
      </c>
    </row>
    <row r="104" spans="1:13">
      <c r="A104" s="9" t="s">
        <v>18</v>
      </c>
      <c r="B104" s="10">
        <v>48</v>
      </c>
      <c r="C104" s="10">
        <v>4</v>
      </c>
      <c r="D104" s="10">
        <v>34</v>
      </c>
      <c r="E104" s="10">
        <v>16</v>
      </c>
      <c r="F104" s="10">
        <v>3</v>
      </c>
      <c r="G104" s="10">
        <v>10</v>
      </c>
      <c r="H104" s="10">
        <v>26</v>
      </c>
      <c r="I104" s="10">
        <v>4</v>
      </c>
      <c r="J104" s="10">
        <v>0</v>
      </c>
      <c r="K104" s="10">
        <v>0</v>
      </c>
      <c r="L104" s="10">
        <v>16</v>
      </c>
      <c r="M104" s="10">
        <v>18</v>
      </c>
    </row>
    <row r="105" spans="1:13">
      <c r="A105" s="11" t="s">
        <v>19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</row>
    <row r="106" spans="1:13">
      <c r="A106" s="4" t="s">
        <v>20</v>
      </c>
      <c r="B106" s="13">
        <f t="shared" ref="B106:M106" si="27">B103*1000000/B102</f>
        <v>110.65210976689289</v>
      </c>
      <c r="C106" s="13">
        <f t="shared" si="27"/>
        <v>38.685717233197501</v>
      </c>
      <c r="D106" s="13">
        <f t="shared" si="27"/>
        <v>140.65057283142389</v>
      </c>
      <c r="E106" s="13">
        <f t="shared" si="27"/>
        <v>82.245860291698648</v>
      </c>
      <c r="F106" s="13">
        <f t="shared" si="27"/>
        <v>33.081910811168456</v>
      </c>
      <c r="G106" s="13">
        <f t="shared" si="27"/>
        <v>57.758952637658837</v>
      </c>
      <c r="H106" s="13">
        <f t="shared" si="27"/>
        <v>34.739109289237824</v>
      </c>
      <c r="I106" s="13">
        <f t="shared" si="27"/>
        <v>16.064773165402904</v>
      </c>
      <c r="J106" s="13">
        <f t="shared" si="27"/>
        <v>15.055706112616681</v>
      </c>
      <c r="K106" s="13">
        <f t="shared" si="27"/>
        <v>0</v>
      </c>
      <c r="L106" s="13">
        <f t="shared" si="27"/>
        <v>78.626242294628256</v>
      </c>
      <c r="M106" s="13">
        <f t="shared" si="27"/>
        <v>76.061823049774858</v>
      </c>
    </row>
    <row r="107" spans="1:13">
      <c r="A107" s="4" t="s">
        <v>21</v>
      </c>
      <c r="B107" s="13">
        <f t="shared" ref="B107:M107" si="28">B104*1000000/B102</f>
        <v>590.14458542342879</v>
      </c>
      <c r="C107" s="13">
        <f t="shared" si="28"/>
        <v>51.580956310930006</v>
      </c>
      <c r="D107" s="13">
        <f t="shared" si="28"/>
        <v>434.73813420621929</v>
      </c>
      <c r="E107" s="13">
        <f t="shared" si="28"/>
        <v>219.32229411119641</v>
      </c>
      <c r="F107" s="13">
        <f t="shared" si="28"/>
        <v>49.622866216752676</v>
      </c>
      <c r="G107" s="13">
        <f t="shared" si="28"/>
        <v>192.52984212552946</v>
      </c>
      <c r="H107" s="13">
        <f t="shared" si="28"/>
        <v>451.60842076009169</v>
      </c>
      <c r="I107" s="13">
        <f t="shared" si="28"/>
        <v>64.259092661611618</v>
      </c>
      <c r="J107" s="13">
        <f t="shared" si="28"/>
        <v>0</v>
      </c>
      <c r="K107" s="13">
        <f t="shared" si="28"/>
        <v>0</v>
      </c>
      <c r="L107" s="13">
        <f t="shared" si="28"/>
        <v>251.60397534281043</v>
      </c>
      <c r="M107" s="13">
        <f t="shared" si="28"/>
        <v>273.82256297918951</v>
      </c>
    </row>
    <row r="108" spans="1:13">
      <c r="A108" s="9" t="s">
        <v>22</v>
      </c>
      <c r="B108" s="14">
        <f>B104</f>
        <v>48</v>
      </c>
      <c r="C108" s="14">
        <f t="shared" ref="C108:M108" si="29">+B108+C104</f>
        <v>52</v>
      </c>
      <c r="D108" s="14">
        <f t="shared" si="29"/>
        <v>86</v>
      </c>
      <c r="E108" s="14">
        <f t="shared" si="29"/>
        <v>102</v>
      </c>
      <c r="F108" s="14">
        <f t="shared" si="29"/>
        <v>105</v>
      </c>
      <c r="G108" s="14">
        <f t="shared" si="29"/>
        <v>115</v>
      </c>
      <c r="H108" s="14">
        <f t="shared" si="29"/>
        <v>141</v>
      </c>
      <c r="I108" s="14">
        <f t="shared" si="29"/>
        <v>145</v>
      </c>
      <c r="J108" s="14">
        <f t="shared" si="29"/>
        <v>145</v>
      </c>
      <c r="K108" s="14">
        <f t="shared" si="29"/>
        <v>145</v>
      </c>
      <c r="L108" s="14">
        <f t="shared" si="29"/>
        <v>161</v>
      </c>
      <c r="M108" s="14">
        <f t="shared" si="29"/>
        <v>179</v>
      </c>
    </row>
    <row r="109" spans="1:13">
      <c r="A109" s="9" t="s">
        <v>23</v>
      </c>
      <c r="B109" s="15">
        <f t="shared" ref="B109:M109" si="30">B103*100/B101</f>
        <v>1.9823788546255507</v>
      </c>
      <c r="C109" s="15">
        <f t="shared" si="30"/>
        <v>0.69605568445475641</v>
      </c>
      <c r="D109" s="15">
        <f t="shared" si="30"/>
        <v>2.522935779816514</v>
      </c>
      <c r="E109" s="15">
        <f t="shared" si="30"/>
        <v>1.4778325123152709</v>
      </c>
      <c r="F109" s="15">
        <f t="shared" si="30"/>
        <v>0.59523809523809523</v>
      </c>
      <c r="G109" s="15">
        <f t="shared" si="30"/>
        <v>1.0380622837370241</v>
      </c>
      <c r="H109" s="15">
        <f t="shared" si="30"/>
        <v>0.62305295950155759</v>
      </c>
      <c r="I109" s="15">
        <f t="shared" si="30"/>
        <v>0.28901734104046245</v>
      </c>
      <c r="J109" s="15">
        <f t="shared" si="30"/>
        <v>0.27100271002710025</v>
      </c>
      <c r="K109" s="15">
        <f t="shared" si="30"/>
        <v>0</v>
      </c>
      <c r="L109" s="15">
        <f t="shared" si="30"/>
        <v>1.4124293785310735</v>
      </c>
      <c r="M109" s="15">
        <f t="shared" si="30"/>
        <v>1.3661202185792349</v>
      </c>
    </row>
    <row r="110" spans="1:13">
      <c r="A110" s="16" t="s">
        <v>24</v>
      </c>
      <c r="B110" s="17">
        <f t="shared" ref="B110:M110" si="31">B104*100/B101</f>
        <v>10.572687224669604</v>
      </c>
      <c r="C110" s="17">
        <f t="shared" si="31"/>
        <v>0.92807424593967514</v>
      </c>
      <c r="D110" s="17">
        <f t="shared" si="31"/>
        <v>7.7981651376146788</v>
      </c>
      <c r="E110" s="17">
        <f t="shared" si="31"/>
        <v>3.9408866995073892</v>
      </c>
      <c r="F110" s="17">
        <f t="shared" si="31"/>
        <v>0.8928571428571429</v>
      </c>
      <c r="G110" s="17">
        <f t="shared" si="31"/>
        <v>3.4602076124567476</v>
      </c>
      <c r="H110" s="17">
        <f t="shared" si="31"/>
        <v>8.0996884735202492</v>
      </c>
      <c r="I110" s="17">
        <f t="shared" si="31"/>
        <v>1.1560693641618498</v>
      </c>
      <c r="J110" s="17">
        <f t="shared" si="31"/>
        <v>0</v>
      </c>
      <c r="K110" s="17">
        <f t="shared" si="31"/>
        <v>0</v>
      </c>
      <c r="L110" s="17">
        <f t="shared" si="31"/>
        <v>4.5197740112994351</v>
      </c>
      <c r="M110" s="17">
        <f t="shared" si="31"/>
        <v>4.918032786885246</v>
      </c>
    </row>
    <row r="111" spans="1:13">
      <c r="A111" s="18" t="s">
        <v>25</v>
      </c>
      <c r="B111" s="19">
        <f t="shared" ref="B111:M111" si="32">+B110</f>
        <v>10.572687224669604</v>
      </c>
      <c r="C111" s="19">
        <f t="shared" si="32"/>
        <v>0.92807424593967514</v>
      </c>
      <c r="D111" s="19">
        <f t="shared" si="32"/>
        <v>7.7981651376146788</v>
      </c>
      <c r="E111" s="19">
        <f t="shared" si="32"/>
        <v>3.9408866995073892</v>
      </c>
      <c r="F111" s="19">
        <f t="shared" si="32"/>
        <v>0.8928571428571429</v>
      </c>
      <c r="G111" s="19">
        <f t="shared" si="32"/>
        <v>3.4602076124567476</v>
      </c>
      <c r="H111" s="19">
        <f t="shared" si="32"/>
        <v>8.0996884735202492</v>
      </c>
      <c r="I111" s="19">
        <f t="shared" si="32"/>
        <v>1.1560693641618498</v>
      </c>
      <c r="J111" s="19">
        <f t="shared" si="32"/>
        <v>0</v>
      </c>
      <c r="K111" s="19">
        <f t="shared" si="32"/>
        <v>0</v>
      </c>
      <c r="L111" s="19">
        <f t="shared" si="32"/>
        <v>4.5197740112994351</v>
      </c>
      <c r="M111" s="19">
        <f t="shared" si="32"/>
        <v>4.918032786885246</v>
      </c>
    </row>
    <row r="112" spans="1:13">
      <c r="A112" s="20" t="s">
        <v>26</v>
      </c>
      <c r="B112" s="21">
        <f>AVERAGE(B101:M101)</f>
        <v>370.91666666666669</v>
      </c>
      <c r="C112" s="22"/>
      <c r="D112" s="22"/>
      <c r="E112" s="23"/>
      <c r="F112" s="22"/>
      <c r="G112" s="22"/>
      <c r="H112" s="22"/>
      <c r="I112" s="22"/>
      <c r="J112" s="22"/>
      <c r="K112" s="22"/>
      <c r="L112" s="22"/>
      <c r="M112" s="22"/>
    </row>
    <row r="113" spans="1:13">
      <c r="A113" s="24" t="s">
        <v>27</v>
      </c>
      <c r="B113" s="25">
        <f>SUM(B103:M103)</f>
        <v>48</v>
      </c>
      <c r="C113" s="22"/>
      <c r="D113" s="22"/>
      <c r="E113" s="220"/>
      <c r="F113" s="220"/>
      <c r="G113" s="220"/>
      <c r="H113" s="220"/>
      <c r="I113" s="23"/>
      <c r="J113" s="22"/>
      <c r="K113" s="22"/>
      <c r="L113" s="22"/>
      <c r="M113" s="22"/>
    </row>
    <row r="114" spans="1:13">
      <c r="A114" s="26" t="s">
        <v>22</v>
      </c>
      <c r="B114" s="25">
        <f>SUM(B104:M104)</f>
        <v>179</v>
      </c>
      <c r="C114" s="22"/>
      <c r="D114" s="22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>
      <c r="A115" s="20" t="s">
        <v>28</v>
      </c>
      <c r="B115" s="28">
        <f>B113*100/B112</f>
        <v>12.940912154572006</v>
      </c>
      <c r="C115" s="22"/>
      <c r="D115" s="22"/>
      <c r="E115" s="23"/>
      <c r="F115" s="39"/>
      <c r="G115" s="39"/>
      <c r="H115" s="39"/>
      <c r="I115" s="39"/>
      <c r="J115" s="39"/>
      <c r="K115" s="39"/>
      <c r="L115" s="39"/>
      <c r="M115" s="39"/>
    </row>
    <row r="116" spans="1:13">
      <c r="A116" s="20" t="s">
        <v>29</v>
      </c>
      <c r="B116" s="30">
        <f>B113*1000000/SUM(B102:M102)</f>
        <v>60.018905955375942</v>
      </c>
      <c r="C116" s="22"/>
      <c r="D116" s="22"/>
      <c r="E116" s="23"/>
      <c r="F116" s="39"/>
      <c r="G116" s="39"/>
      <c r="H116" s="39"/>
      <c r="I116" s="39"/>
      <c r="J116" s="39"/>
      <c r="K116" s="39"/>
      <c r="L116" s="39"/>
      <c r="M116" s="39"/>
    </row>
    <row r="117" spans="1:13">
      <c r="A117" s="20" t="s">
        <v>30</v>
      </c>
      <c r="B117" s="31">
        <f>B114*1000000/SUM(B102:M102)</f>
        <v>223.82050345858946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</row>
    <row r="118" spans="1:13">
      <c r="A118" s="20" t="s">
        <v>31</v>
      </c>
      <c r="B118" s="28">
        <f>+B114*100/B112</f>
        <v>48.25881824309144</v>
      </c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</row>
    <row r="119" spans="1:13">
      <c r="A119" s="20" t="s">
        <v>32</v>
      </c>
      <c r="B119" s="25">
        <v>0</v>
      </c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</row>
    <row r="120" spans="1:13">
      <c r="A120" s="20" t="s">
        <v>33</v>
      </c>
      <c r="B120" s="25">
        <v>0</v>
      </c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</row>
    <row r="121" spans="1:13">
      <c r="A121" s="32" t="s">
        <v>34</v>
      </c>
      <c r="B121" s="33">
        <f>SUM(B118:B120)</f>
        <v>48.25881824309144</v>
      </c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</row>
    <row r="122" spans="1:13" ht="15.75" thickBo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</row>
    <row r="123" spans="1:13" ht="16.5" thickBot="1">
      <c r="A123" s="214">
        <v>2020</v>
      </c>
      <c r="B123" s="215"/>
      <c r="C123" s="215"/>
      <c r="D123" s="215"/>
      <c r="E123" s="215"/>
      <c r="F123" s="215"/>
      <c r="G123" s="215"/>
      <c r="H123" s="215"/>
      <c r="I123" s="215"/>
      <c r="J123" s="215"/>
      <c r="K123" s="215"/>
      <c r="L123" s="215"/>
      <c r="M123" s="216"/>
    </row>
    <row r="124" spans="1:13">
      <c r="A124" s="3" t="s">
        <v>2</v>
      </c>
      <c r="B124" s="3" t="s">
        <v>3</v>
      </c>
      <c r="C124" s="3" t="s">
        <v>4</v>
      </c>
      <c r="D124" s="3" t="s">
        <v>5</v>
      </c>
      <c r="E124" s="3" t="s">
        <v>6</v>
      </c>
      <c r="F124" s="3" t="s">
        <v>7</v>
      </c>
      <c r="G124" s="3" t="s">
        <v>8</v>
      </c>
      <c r="H124" s="3" t="s">
        <v>9</v>
      </c>
      <c r="I124" s="3" t="s">
        <v>10</v>
      </c>
      <c r="J124" s="3" t="s">
        <v>11</v>
      </c>
      <c r="K124" s="3" t="s">
        <v>12</v>
      </c>
      <c r="L124" s="3" t="s">
        <v>13</v>
      </c>
      <c r="M124" s="3" t="s">
        <v>14</v>
      </c>
    </row>
    <row r="125" spans="1:13">
      <c r="A125" s="4" t="s">
        <v>15</v>
      </c>
      <c r="B125" s="38">
        <v>418</v>
      </c>
      <c r="C125" s="38">
        <v>436</v>
      </c>
      <c r="D125" s="38">
        <v>446</v>
      </c>
      <c r="E125" s="38">
        <v>377</v>
      </c>
      <c r="F125" s="38">
        <v>317</v>
      </c>
      <c r="G125" s="38">
        <v>292</v>
      </c>
      <c r="H125" s="38">
        <v>315</v>
      </c>
      <c r="I125" s="38">
        <v>316</v>
      </c>
      <c r="J125" s="38">
        <v>307</v>
      </c>
      <c r="K125" s="38">
        <v>307</v>
      </c>
      <c r="L125" s="38">
        <v>307</v>
      </c>
      <c r="M125" s="38">
        <v>307</v>
      </c>
    </row>
    <row r="126" spans="1:13">
      <c r="A126" s="4" t="s">
        <v>16</v>
      </c>
      <c r="B126" s="6">
        <f t="shared" ref="B126:M126" si="33">180*B125-(B128*8)</f>
        <v>74744</v>
      </c>
      <c r="C126" s="6">
        <f t="shared" si="33"/>
        <v>78480</v>
      </c>
      <c r="D126" s="6">
        <f t="shared" si="33"/>
        <v>80280</v>
      </c>
      <c r="E126" s="6">
        <f t="shared" si="33"/>
        <v>67620</v>
      </c>
      <c r="F126" s="6">
        <f t="shared" si="33"/>
        <v>57052</v>
      </c>
      <c r="G126" s="6">
        <f t="shared" si="33"/>
        <v>52560</v>
      </c>
      <c r="H126" s="6">
        <f t="shared" si="33"/>
        <v>56036</v>
      </c>
      <c r="I126" s="6">
        <f t="shared" si="33"/>
        <v>56832</v>
      </c>
      <c r="J126" s="6">
        <f t="shared" si="33"/>
        <v>55180</v>
      </c>
      <c r="K126" s="6">
        <f t="shared" si="33"/>
        <v>54948</v>
      </c>
      <c r="L126" s="6">
        <f t="shared" si="33"/>
        <v>55252</v>
      </c>
      <c r="M126" s="6">
        <f t="shared" si="33"/>
        <v>55204</v>
      </c>
    </row>
    <row r="127" spans="1:13">
      <c r="A127" s="7" t="s">
        <v>17</v>
      </c>
      <c r="B127" s="8">
        <v>5</v>
      </c>
      <c r="C127" s="8">
        <v>0</v>
      </c>
      <c r="D127" s="8">
        <v>0</v>
      </c>
      <c r="E127" s="8">
        <v>2</v>
      </c>
      <c r="F127" s="8">
        <v>2</v>
      </c>
      <c r="G127" s="8">
        <v>0</v>
      </c>
      <c r="H127" s="8">
        <v>5</v>
      </c>
      <c r="I127" s="8">
        <v>1</v>
      </c>
      <c r="J127" s="8">
        <v>1</v>
      </c>
      <c r="K127" s="8">
        <v>3</v>
      </c>
      <c r="L127" s="8">
        <v>1</v>
      </c>
      <c r="M127" s="8">
        <v>1</v>
      </c>
    </row>
    <row r="128" spans="1:13">
      <c r="A128" s="9" t="s">
        <v>18</v>
      </c>
      <c r="B128" s="10">
        <v>62</v>
      </c>
      <c r="C128" s="10">
        <v>0</v>
      </c>
      <c r="D128" s="10">
        <v>0</v>
      </c>
      <c r="E128" s="10">
        <v>30</v>
      </c>
      <c r="F128" s="10">
        <v>1</v>
      </c>
      <c r="G128" s="10">
        <v>0</v>
      </c>
      <c r="H128" s="10">
        <v>83</v>
      </c>
      <c r="I128" s="10">
        <v>6</v>
      </c>
      <c r="J128" s="10">
        <v>10</v>
      </c>
      <c r="K128" s="10">
        <v>39</v>
      </c>
      <c r="L128" s="10">
        <v>1</v>
      </c>
      <c r="M128" s="10">
        <v>7</v>
      </c>
    </row>
    <row r="129" spans="1:13">
      <c r="A129" s="11" t="s">
        <v>19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</row>
    <row r="130" spans="1:13">
      <c r="A130" s="4" t="s">
        <v>20</v>
      </c>
      <c r="B130" s="13">
        <f t="shared" ref="B130:M130" si="34">B127*1000000/B126</f>
        <v>66.895001605480033</v>
      </c>
      <c r="C130" s="13">
        <f t="shared" si="34"/>
        <v>0</v>
      </c>
      <c r="D130" s="13">
        <f t="shared" si="34"/>
        <v>0</v>
      </c>
      <c r="E130" s="13">
        <f t="shared" si="34"/>
        <v>29.577048210588583</v>
      </c>
      <c r="F130" s="13">
        <f t="shared" si="34"/>
        <v>35.055738624412818</v>
      </c>
      <c r="G130" s="13">
        <f t="shared" si="34"/>
        <v>0</v>
      </c>
      <c r="H130" s="13">
        <f t="shared" si="34"/>
        <v>89.228353201513315</v>
      </c>
      <c r="I130" s="13">
        <f t="shared" si="34"/>
        <v>17.59572072072072</v>
      </c>
      <c r="J130" s="13">
        <f t="shared" si="34"/>
        <v>18.122508155128671</v>
      </c>
      <c r="K130" s="13">
        <f t="shared" si="34"/>
        <v>54.597073596855211</v>
      </c>
      <c r="L130" s="13">
        <f t="shared" si="34"/>
        <v>18.098892347788315</v>
      </c>
      <c r="M130" s="13">
        <f t="shared" si="34"/>
        <v>18.114629374682995</v>
      </c>
    </row>
    <row r="131" spans="1:13">
      <c r="A131" s="4" t="s">
        <v>21</v>
      </c>
      <c r="B131" s="13">
        <f t="shared" ref="B131:M131" si="35">B128*1000000/B126</f>
        <v>829.49801990795243</v>
      </c>
      <c r="C131" s="13">
        <f t="shared" si="35"/>
        <v>0</v>
      </c>
      <c r="D131" s="13">
        <f t="shared" si="35"/>
        <v>0</v>
      </c>
      <c r="E131" s="13">
        <f t="shared" si="35"/>
        <v>443.65572315882872</v>
      </c>
      <c r="F131" s="13">
        <f t="shared" si="35"/>
        <v>17.527869312206409</v>
      </c>
      <c r="G131" s="13">
        <f t="shared" si="35"/>
        <v>0</v>
      </c>
      <c r="H131" s="13">
        <f t="shared" si="35"/>
        <v>1481.1906631451211</v>
      </c>
      <c r="I131" s="13">
        <f t="shared" si="35"/>
        <v>105.57432432432432</v>
      </c>
      <c r="J131" s="13">
        <f t="shared" si="35"/>
        <v>181.22508155128671</v>
      </c>
      <c r="K131" s="13">
        <f t="shared" si="35"/>
        <v>709.76195675911777</v>
      </c>
      <c r="L131" s="13">
        <f t="shared" si="35"/>
        <v>18.098892347788315</v>
      </c>
      <c r="M131" s="13">
        <f t="shared" si="35"/>
        <v>126.80240562278095</v>
      </c>
    </row>
    <row r="132" spans="1:13">
      <c r="A132" s="9" t="s">
        <v>22</v>
      </c>
      <c r="B132" s="14">
        <f>B128</f>
        <v>62</v>
      </c>
      <c r="C132" s="14">
        <f t="shared" ref="C132:M132" si="36">+B132+C128</f>
        <v>62</v>
      </c>
      <c r="D132" s="14">
        <f t="shared" si="36"/>
        <v>62</v>
      </c>
      <c r="E132" s="14">
        <f t="shared" si="36"/>
        <v>92</v>
      </c>
      <c r="F132" s="14">
        <f t="shared" si="36"/>
        <v>93</v>
      </c>
      <c r="G132" s="14">
        <f t="shared" si="36"/>
        <v>93</v>
      </c>
      <c r="H132" s="14">
        <f t="shared" si="36"/>
        <v>176</v>
      </c>
      <c r="I132" s="14">
        <f t="shared" si="36"/>
        <v>182</v>
      </c>
      <c r="J132" s="14">
        <f t="shared" si="36"/>
        <v>192</v>
      </c>
      <c r="K132" s="14">
        <f t="shared" si="36"/>
        <v>231</v>
      </c>
      <c r="L132" s="14">
        <f t="shared" si="36"/>
        <v>232</v>
      </c>
      <c r="M132" s="14">
        <f t="shared" si="36"/>
        <v>239</v>
      </c>
    </row>
    <row r="133" spans="1:13">
      <c r="A133" s="9" t="s">
        <v>23</v>
      </c>
      <c r="B133" s="15">
        <f t="shared" ref="B133:M133" si="37">B127*100/B125</f>
        <v>1.1961722488038278</v>
      </c>
      <c r="C133" s="15">
        <f t="shared" si="37"/>
        <v>0</v>
      </c>
      <c r="D133" s="15">
        <f t="shared" si="37"/>
        <v>0</v>
      </c>
      <c r="E133" s="15">
        <f t="shared" si="37"/>
        <v>0.5305039787798409</v>
      </c>
      <c r="F133" s="15">
        <f t="shared" si="37"/>
        <v>0.63091482649842268</v>
      </c>
      <c r="G133" s="15">
        <f t="shared" si="37"/>
        <v>0</v>
      </c>
      <c r="H133" s="15">
        <f t="shared" si="37"/>
        <v>1.5873015873015872</v>
      </c>
      <c r="I133" s="15">
        <f t="shared" si="37"/>
        <v>0.31645569620253167</v>
      </c>
      <c r="J133" s="15">
        <f t="shared" si="37"/>
        <v>0.32573289902280128</v>
      </c>
      <c r="K133" s="15">
        <f t="shared" si="37"/>
        <v>0.9771986970684039</v>
      </c>
      <c r="L133" s="15">
        <f t="shared" si="37"/>
        <v>0.32573289902280128</v>
      </c>
      <c r="M133" s="15">
        <f t="shared" si="37"/>
        <v>0.32573289902280128</v>
      </c>
    </row>
    <row r="134" spans="1:13">
      <c r="A134" s="16" t="s">
        <v>24</v>
      </c>
      <c r="B134" s="17">
        <f t="shared" ref="B134:M134" si="38">B128*100/B125</f>
        <v>14.832535885167465</v>
      </c>
      <c r="C134" s="17">
        <f t="shared" si="38"/>
        <v>0</v>
      </c>
      <c r="D134" s="17">
        <f t="shared" si="38"/>
        <v>0</v>
      </c>
      <c r="E134" s="17">
        <f t="shared" si="38"/>
        <v>7.9575596816976129</v>
      </c>
      <c r="F134" s="17">
        <f t="shared" si="38"/>
        <v>0.31545741324921134</v>
      </c>
      <c r="G134" s="17">
        <f t="shared" si="38"/>
        <v>0</v>
      </c>
      <c r="H134" s="17">
        <f t="shared" si="38"/>
        <v>26.349206349206348</v>
      </c>
      <c r="I134" s="17">
        <f t="shared" si="38"/>
        <v>1.8987341772151898</v>
      </c>
      <c r="J134" s="17">
        <f t="shared" si="38"/>
        <v>3.2573289902280131</v>
      </c>
      <c r="K134" s="17">
        <f t="shared" si="38"/>
        <v>12.703583061889251</v>
      </c>
      <c r="L134" s="17">
        <f t="shared" si="38"/>
        <v>0.32573289902280128</v>
      </c>
      <c r="M134" s="17">
        <f t="shared" si="38"/>
        <v>2.2801302931596092</v>
      </c>
    </row>
    <row r="135" spans="1:13">
      <c r="A135" s="18" t="s">
        <v>25</v>
      </c>
      <c r="B135" s="19">
        <f t="shared" ref="B135:M135" si="39">+B134</f>
        <v>14.832535885167465</v>
      </c>
      <c r="C135" s="19">
        <f t="shared" si="39"/>
        <v>0</v>
      </c>
      <c r="D135" s="19">
        <f t="shared" si="39"/>
        <v>0</v>
      </c>
      <c r="E135" s="19">
        <f t="shared" si="39"/>
        <v>7.9575596816976129</v>
      </c>
      <c r="F135" s="19">
        <f t="shared" si="39"/>
        <v>0.31545741324921134</v>
      </c>
      <c r="G135" s="19">
        <f t="shared" si="39"/>
        <v>0</v>
      </c>
      <c r="H135" s="19">
        <f t="shared" si="39"/>
        <v>26.349206349206348</v>
      </c>
      <c r="I135" s="19">
        <f t="shared" si="39"/>
        <v>1.8987341772151898</v>
      </c>
      <c r="J135" s="19">
        <f t="shared" si="39"/>
        <v>3.2573289902280131</v>
      </c>
      <c r="K135" s="19">
        <f t="shared" si="39"/>
        <v>12.703583061889251</v>
      </c>
      <c r="L135" s="19">
        <f t="shared" si="39"/>
        <v>0.32573289902280128</v>
      </c>
      <c r="M135" s="19">
        <f t="shared" si="39"/>
        <v>2.2801302931596092</v>
      </c>
    </row>
    <row r="136" spans="1:13" ht="15.75" thickBot="1">
      <c r="A136" s="20" t="s">
        <v>26</v>
      </c>
      <c r="B136" s="21">
        <f>AVERAGE(B125:M125)</f>
        <v>345.41666666666669</v>
      </c>
      <c r="C136" s="22"/>
      <c r="D136" s="22"/>
      <c r="E136" s="23"/>
      <c r="F136" s="22"/>
      <c r="G136" s="22"/>
      <c r="H136" s="22"/>
      <c r="I136" s="22"/>
      <c r="J136" s="22"/>
      <c r="K136" s="22"/>
      <c r="L136" s="22"/>
      <c r="M136" s="22"/>
    </row>
    <row r="137" spans="1:13" ht="15.75" thickBot="1">
      <c r="A137" s="24" t="s">
        <v>27</v>
      </c>
      <c r="B137" s="25">
        <f>SUM(B127:M127)</f>
        <v>21</v>
      </c>
      <c r="C137" s="22"/>
      <c r="D137" s="192" t="s">
        <v>146</v>
      </c>
      <c r="E137" s="197" t="s">
        <v>158</v>
      </c>
      <c r="F137" s="155"/>
      <c r="G137" s="155"/>
      <c r="H137" s="155"/>
      <c r="I137" s="23"/>
      <c r="J137" s="22"/>
      <c r="K137" s="22"/>
      <c r="L137" s="22"/>
      <c r="M137" s="22"/>
    </row>
    <row r="138" spans="1:13" ht="15.75" thickBot="1">
      <c r="A138" s="26" t="s">
        <v>22</v>
      </c>
      <c r="B138" s="25">
        <f>SUM(B128:M128)</f>
        <v>239</v>
      </c>
      <c r="C138" s="22"/>
      <c r="D138" s="193">
        <f>SUM(B127:M127)</f>
        <v>21</v>
      </c>
      <c r="E138" s="196">
        <f>SUM(B128:M128)</f>
        <v>239</v>
      </c>
      <c r="F138" s="22"/>
      <c r="G138" s="22"/>
      <c r="H138" s="22"/>
      <c r="I138" s="27"/>
      <c r="J138" s="22"/>
      <c r="K138" s="22"/>
      <c r="L138" s="22"/>
      <c r="M138" s="22"/>
    </row>
    <row r="139" spans="1:13">
      <c r="A139" s="20" t="s">
        <v>28</v>
      </c>
      <c r="B139" s="28">
        <f>B137*100/B136</f>
        <v>6.079613992762364</v>
      </c>
      <c r="C139" s="22"/>
      <c r="D139" s="22"/>
      <c r="E139" s="23"/>
      <c r="F139" s="22"/>
      <c r="G139" s="22"/>
      <c r="H139" s="22"/>
      <c r="I139" s="29"/>
      <c r="J139" s="22"/>
      <c r="K139" s="22"/>
      <c r="L139" s="22"/>
      <c r="M139" s="22"/>
    </row>
    <row r="140" spans="1:13">
      <c r="A140" s="20" t="s">
        <v>29</v>
      </c>
      <c r="B140" s="30">
        <f>B137*1000000/SUM(B126:M126)</f>
        <v>28.218675925975695</v>
      </c>
      <c r="C140" s="22"/>
      <c r="D140" s="22"/>
      <c r="E140" s="23"/>
      <c r="F140" s="22"/>
      <c r="G140" s="22"/>
      <c r="H140" s="22"/>
      <c r="I140" s="29"/>
      <c r="J140" s="22"/>
      <c r="K140" s="22"/>
      <c r="L140" s="22"/>
      <c r="M140" s="22"/>
    </row>
    <row r="141" spans="1:13">
      <c r="A141" s="20" t="s">
        <v>30</v>
      </c>
      <c r="B141" s="31">
        <f>B138*1000000/SUM(B126:M126)</f>
        <v>321.15540696705671</v>
      </c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</row>
    <row r="142" spans="1:13">
      <c r="A142" s="20" t="s">
        <v>31</v>
      </c>
      <c r="B142" s="28">
        <f>+B138*100/B136</f>
        <v>69.191797346200232</v>
      </c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</row>
    <row r="143" spans="1:13">
      <c r="A143" s="20" t="s">
        <v>32</v>
      </c>
      <c r="B143" s="25">
        <v>0</v>
      </c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</row>
    <row r="144" spans="1:13">
      <c r="A144" s="20" t="s">
        <v>33</v>
      </c>
      <c r="B144" s="25">
        <v>0</v>
      </c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</row>
    <row r="145" spans="1:13">
      <c r="A145" s="32" t="s">
        <v>34</v>
      </c>
      <c r="B145" s="33">
        <f>SUM(B142:B144)</f>
        <v>69.191797346200232</v>
      </c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</row>
    <row r="146" spans="1:1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</row>
    <row r="147" spans="1:13" ht="15.75" thickBo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</row>
    <row r="148" spans="1:13" ht="16.5" thickBot="1">
      <c r="A148" s="217">
        <v>2021</v>
      </c>
      <c r="B148" s="218"/>
      <c r="C148" s="218"/>
      <c r="D148" s="218"/>
      <c r="E148" s="218"/>
      <c r="F148" s="218"/>
      <c r="G148" s="218"/>
      <c r="H148" s="218"/>
      <c r="I148" s="218"/>
      <c r="J148" s="218"/>
      <c r="K148" s="218"/>
      <c r="L148" s="218"/>
      <c r="M148" s="219"/>
    </row>
    <row r="149" spans="1:13">
      <c r="A149" s="3" t="s">
        <v>2</v>
      </c>
      <c r="B149" s="3" t="s">
        <v>3</v>
      </c>
      <c r="C149" s="3" t="s">
        <v>4</v>
      </c>
      <c r="D149" s="3" t="s">
        <v>5</v>
      </c>
      <c r="E149" s="3" t="s">
        <v>6</v>
      </c>
      <c r="F149" s="3" t="s">
        <v>7</v>
      </c>
      <c r="G149" s="3" t="s">
        <v>8</v>
      </c>
      <c r="H149" s="3" t="s">
        <v>9</v>
      </c>
      <c r="I149" s="3" t="s">
        <v>10</v>
      </c>
      <c r="J149" s="3" t="s">
        <v>11</v>
      </c>
      <c r="K149" s="3" t="s">
        <v>12</v>
      </c>
      <c r="L149" s="3" t="s">
        <v>13</v>
      </c>
      <c r="M149" s="3" t="s">
        <v>14</v>
      </c>
    </row>
    <row r="150" spans="1:13">
      <c r="A150" s="4" t="s">
        <v>15</v>
      </c>
      <c r="B150" s="38">
        <v>372</v>
      </c>
      <c r="C150" s="38">
        <v>386</v>
      </c>
      <c r="D150" s="38">
        <v>422</v>
      </c>
      <c r="E150" s="38">
        <v>386</v>
      </c>
      <c r="F150" s="38">
        <v>357</v>
      </c>
      <c r="G150" s="38">
        <v>334</v>
      </c>
      <c r="H150" s="38">
        <v>340</v>
      </c>
      <c r="I150" s="38">
        <v>340</v>
      </c>
      <c r="J150" s="38">
        <v>0</v>
      </c>
      <c r="K150" s="38">
        <v>0</v>
      </c>
      <c r="L150" s="38">
        <v>0</v>
      </c>
      <c r="M150" s="38">
        <v>0</v>
      </c>
    </row>
    <row r="151" spans="1:13">
      <c r="A151" s="4" t="s">
        <v>16</v>
      </c>
      <c r="B151" s="6">
        <f t="shared" ref="B151:M151" si="40">180*B150-(B153*8)</f>
        <v>66944</v>
      </c>
      <c r="C151" s="6">
        <f t="shared" si="40"/>
        <v>69480</v>
      </c>
      <c r="D151" s="6">
        <f t="shared" si="40"/>
        <v>75952</v>
      </c>
      <c r="E151" s="6">
        <f t="shared" si="40"/>
        <v>69304</v>
      </c>
      <c r="F151" s="6">
        <f t="shared" si="40"/>
        <v>64260</v>
      </c>
      <c r="G151" s="6">
        <f t="shared" si="40"/>
        <v>60120</v>
      </c>
      <c r="H151" s="6">
        <f t="shared" si="40"/>
        <v>61200</v>
      </c>
      <c r="I151" s="6">
        <f t="shared" si="40"/>
        <v>61176</v>
      </c>
      <c r="J151" s="6">
        <f t="shared" si="40"/>
        <v>0</v>
      </c>
      <c r="K151" s="6">
        <f t="shared" si="40"/>
        <v>0</v>
      </c>
      <c r="L151" s="6">
        <f t="shared" si="40"/>
        <v>0</v>
      </c>
      <c r="M151" s="6">
        <f t="shared" si="40"/>
        <v>0</v>
      </c>
    </row>
    <row r="152" spans="1:13">
      <c r="A152" s="7" t="s">
        <v>17</v>
      </c>
      <c r="B152" s="8">
        <v>1</v>
      </c>
      <c r="C152" s="8">
        <v>0</v>
      </c>
      <c r="D152" s="8">
        <v>1</v>
      </c>
      <c r="E152" s="8">
        <v>2</v>
      </c>
      <c r="F152" s="8">
        <v>0</v>
      </c>
      <c r="G152" s="8">
        <v>2</v>
      </c>
      <c r="H152" s="8">
        <v>2</v>
      </c>
      <c r="I152" s="8">
        <v>1</v>
      </c>
      <c r="J152" s="8">
        <v>0</v>
      </c>
      <c r="K152" s="8">
        <v>0</v>
      </c>
      <c r="L152" s="8">
        <v>0</v>
      </c>
      <c r="M152" s="8">
        <v>0</v>
      </c>
    </row>
    <row r="153" spans="1:13">
      <c r="A153" s="9" t="s">
        <v>18</v>
      </c>
      <c r="B153" s="10">
        <v>2</v>
      </c>
      <c r="C153" s="10">
        <v>0</v>
      </c>
      <c r="D153" s="10">
        <v>1</v>
      </c>
      <c r="E153" s="10">
        <v>22</v>
      </c>
      <c r="F153" s="10">
        <v>0</v>
      </c>
      <c r="G153" s="10">
        <v>0</v>
      </c>
      <c r="H153" s="10">
        <v>0</v>
      </c>
      <c r="I153" s="10">
        <v>3</v>
      </c>
      <c r="J153" s="10">
        <v>0</v>
      </c>
      <c r="K153" s="10">
        <v>0</v>
      </c>
      <c r="L153" s="10">
        <v>0</v>
      </c>
      <c r="M153" s="10">
        <v>0</v>
      </c>
    </row>
    <row r="154" spans="1:13">
      <c r="A154" s="11" t="s">
        <v>19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1</v>
      </c>
      <c r="I154" s="12">
        <v>1</v>
      </c>
      <c r="J154" s="12">
        <v>1</v>
      </c>
      <c r="K154" s="12">
        <v>1</v>
      </c>
      <c r="L154" s="12">
        <v>1</v>
      </c>
      <c r="M154" s="12">
        <v>1</v>
      </c>
    </row>
    <row r="155" spans="1:13">
      <c r="A155" s="4" t="s">
        <v>20</v>
      </c>
      <c r="B155" s="13">
        <f t="shared" ref="B155:M155" si="41">B152*1000000/B151</f>
        <v>14.937858508604206</v>
      </c>
      <c r="C155" s="13">
        <f t="shared" si="41"/>
        <v>0</v>
      </c>
      <c r="D155" s="13">
        <f t="shared" si="41"/>
        <v>13.166210238045082</v>
      </c>
      <c r="E155" s="13">
        <f>E152*1000000/E151</f>
        <v>28.858363153641925</v>
      </c>
      <c r="F155" s="13">
        <f>F152*1000000/F151</f>
        <v>0</v>
      </c>
      <c r="G155" s="13">
        <f t="shared" si="41"/>
        <v>33.266799733865604</v>
      </c>
      <c r="H155" s="13">
        <f t="shared" si="41"/>
        <v>32.679738562091501</v>
      </c>
      <c r="I155" s="13">
        <f t="shared" si="41"/>
        <v>16.346279586766052</v>
      </c>
      <c r="J155" s="13" t="e">
        <f t="shared" si="41"/>
        <v>#DIV/0!</v>
      </c>
      <c r="K155" s="13" t="e">
        <f t="shared" si="41"/>
        <v>#DIV/0!</v>
      </c>
      <c r="L155" s="13" t="e">
        <f t="shared" si="41"/>
        <v>#DIV/0!</v>
      </c>
      <c r="M155" s="13" t="e">
        <f t="shared" si="41"/>
        <v>#DIV/0!</v>
      </c>
    </row>
    <row r="156" spans="1:13">
      <c r="A156" s="4" t="s">
        <v>21</v>
      </c>
      <c r="B156" s="13">
        <f t="shared" ref="B156:M156" si="42">B153*1000000/B151</f>
        <v>29.875717017208412</v>
      </c>
      <c r="C156" s="13">
        <f t="shared" si="42"/>
        <v>0</v>
      </c>
      <c r="D156" s="13">
        <f t="shared" si="42"/>
        <v>13.166210238045082</v>
      </c>
      <c r="E156" s="13">
        <f t="shared" si="42"/>
        <v>317.44199469006116</v>
      </c>
      <c r="F156" s="13">
        <f>F153*1000000/F151</f>
        <v>0</v>
      </c>
      <c r="G156" s="13">
        <f t="shared" si="42"/>
        <v>0</v>
      </c>
      <c r="H156" s="13">
        <f t="shared" si="42"/>
        <v>0</v>
      </c>
      <c r="I156" s="13">
        <f t="shared" si="42"/>
        <v>49.038838760298155</v>
      </c>
      <c r="J156" s="13" t="e">
        <f t="shared" si="42"/>
        <v>#DIV/0!</v>
      </c>
      <c r="K156" s="13" t="e">
        <f t="shared" si="42"/>
        <v>#DIV/0!</v>
      </c>
      <c r="L156" s="13" t="e">
        <f t="shared" si="42"/>
        <v>#DIV/0!</v>
      </c>
      <c r="M156" s="13" t="e">
        <f t="shared" si="42"/>
        <v>#DIV/0!</v>
      </c>
    </row>
    <row r="157" spans="1:13">
      <c r="A157" s="9" t="s">
        <v>22</v>
      </c>
      <c r="B157" s="14">
        <f>B153</f>
        <v>2</v>
      </c>
      <c r="C157" s="14">
        <f t="shared" ref="C157:M157" si="43">+B157+C153</f>
        <v>2</v>
      </c>
      <c r="D157" s="14">
        <f t="shared" si="43"/>
        <v>3</v>
      </c>
      <c r="E157" s="14">
        <f t="shared" si="43"/>
        <v>25</v>
      </c>
      <c r="F157" s="14">
        <f>+E157+F153</f>
        <v>25</v>
      </c>
      <c r="G157" s="14">
        <f t="shared" si="43"/>
        <v>25</v>
      </c>
      <c r="H157" s="14">
        <f t="shared" si="43"/>
        <v>25</v>
      </c>
      <c r="I157" s="14">
        <f t="shared" si="43"/>
        <v>28</v>
      </c>
      <c r="J157" s="14">
        <f t="shared" si="43"/>
        <v>28</v>
      </c>
      <c r="K157" s="14">
        <f t="shared" si="43"/>
        <v>28</v>
      </c>
      <c r="L157" s="14">
        <f t="shared" si="43"/>
        <v>28</v>
      </c>
      <c r="M157" s="14">
        <f t="shared" si="43"/>
        <v>28</v>
      </c>
    </row>
    <row r="158" spans="1:13">
      <c r="A158" s="9" t="s">
        <v>23</v>
      </c>
      <c r="B158" s="15">
        <f t="shared" ref="B158:M158" si="44">B152*100/B150</f>
        <v>0.26881720430107525</v>
      </c>
      <c r="C158" s="15">
        <f t="shared" si="44"/>
        <v>0</v>
      </c>
      <c r="D158" s="15">
        <f t="shared" si="44"/>
        <v>0.23696682464454977</v>
      </c>
      <c r="E158" s="15">
        <f t="shared" si="44"/>
        <v>0.51813471502590669</v>
      </c>
      <c r="F158" s="15">
        <f>F152*100/F150</f>
        <v>0</v>
      </c>
      <c r="G158" s="15">
        <f t="shared" si="44"/>
        <v>0.59880239520958078</v>
      </c>
      <c r="H158" s="15">
        <f t="shared" si="44"/>
        <v>0.58823529411764708</v>
      </c>
      <c r="I158" s="15">
        <f t="shared" si="44"/>
        <v>0.29411764705882354</v>
      </c>
      <c r="J158" s="15" t="e">
        <f t="shared" si="44"/>
        <v>#DIV/0!</v>
      </c>
      <c r="K158" s="15" t="e">
        <f t="shared" si="44"/>
        <v>#DIV/0!</v>
      </c>
      <c r="L158" s="15" t="e">
        <f t="shared" si="44"/>
        <v>#DIV/0!</v>
      </c>
      <c r="M158" s="15" t="e">
        <f t="shared" si="44"/>
        <v>#DIV/0!</v>
      </c>
    </row>
    <row r="159" spans="1:13">
      <c r="A159" s="16" t="s">
        <v>24</v>
      </c>
      <c r="B159" s="17">
        <f t="shared" ref="B159:M159" si="45">B153*100/B150</f>
        <v>0.5376344086021505</v>
      </c>
      <c r="C159" s="17">
        <f t="shared" si="45"/>
        <v>0</v>
      </c>
      <c r="D159" s="17">
        <f t="shared" si="45"/>
        <v>0.23696682464454977</v>
      </c>
      <c r="E159" s="17">
        <f t="shared" si="45"/>
        <v>5.6994818652849739</v>
      </c>
      <c r="F159" s="17">
        <f>F153*100/F150</f>
        <v>0</v>
      </c>
      <c r="G159" s="17">
        <f t="shared" si="45"/>
        <v>0</v>
      </c>
      <c r="H159" s="17">
        <f t="shared" si="45"/>
        <v>0</v>
      </c>
      <c r="I159" s="17">
        <f t="shared" si="45"/>
        <v>0.88235294117647056</v>
      </c>
      <c r="J159" s="17" t="e">
        <f t="shared" si="45"/>
        <v>#DIV/0!</v>
      </c>
      <c r="K159" s="17" t="e">
        <f t="shared" si="45"/>
        <v>#DIV/0!</v>
      </c>
      <c r="L159" s="17" t="e">
        <f t="shared" si="45"/>
        <v>#DIV/0!</v>
      </c>
      <c r="M159" s="17" t="e">
        <f t="shared" si="45"/>
        <v>#DIV/0!</v>
      </c>
    </row>
    <row r="160" spans="1:13">
      <c r="A160" s="18" t="s">
        <v>25</v>
      </c>
      <c r="B160" s="19">
        <f>+B159</f>
        <v>0.5376344086021505</v>
      </c>
      <c r="C160" s="19">
        <f>B160+C159</f>
        <v>0.5376344086021505</v>
      </c>
      <c r="D160" s="19">
        <f>C160+D159</f>
        <v>0.77460123324670027</v>
      </c>
      <c r="E160" s="19">
        <f>D160+E159</f>
        <v>6.4740830985316737</v>
      </c>
      <c r="F160" s="19">
        <f>E160+F159</f>
        <v>6.4740830985316737</v>
      </c>
      <c r="G160" s="19">
        <f>F160+G159</f>
        <v>6.4740830985316737</v>
      </c>
      <c r="H160" s="19">
        <f t="shared" ref="H160:M160" si="46">G160+H159</f>
        <v>6.4740830985316737</v>
      </c>
      <c r="I160" s="19">
        <f t="shared" si="46"/>
        <v>7.3564360397081447</v>
      </c>
      <c r="J160" s="19" t="e">
        <f t="shared" si="46"/>
        <v>#DIV/0!</v>
      </c>
      <c r="K160" s="19" t="e">
        <f t="shared" si="46"/>
        <v>#DIV/0!</v>
      </c>
      <c r="L160" s="19" t="e">
        <f t="shared" si="46"/>
        <v>#DIV/0!</v>
      </c>
      <c r="M160" s="19" t="e">
        <f t="shared" si="46"/>
        <v>#DIV/0!</v>
      </c>
    </row>
    <row r="161" spans="1:13">
      <c r="A161" s="20" t="s">
        <v>26</v>
      </c>
      <c r="B161" s="21">
        <f>AVERAGE(B150:M150)</f>
        <v>244.75</v>
      </c>
      <c r="C161" s="22"/>
      <c r="D161" s="22"/>
      <c r="E161" s="23"/>
      <c r="F161" s="22"/>
      <c r="G161" s="22"/>
      <c r="H161" s="22"/>
      <c r="I161" s="22"/>
      <c r="J161" s="22"/>
      <c r="K161" s="22"/>
      <c r="L161" s="22"/>
      <c r="M161" s="22"/>
    </row>
    <row r="162" spans="1:13" ht="15.75" thickBot="1">
      <c r="A162" s="24" t="s">
        <v>27</v>
      </c>
      <c r="B162" s="25">
        <f>SUM(B152:M152)</f>
        <v>9</v>
      </c>
      <c r="C162" s="22"/>
      <c r="D162" s="22"/>
      <c r="E162" s="220"/>
      <c r="F162" s="220"/>
      <c r="G162" s="220"/>
      <c r="H162" s="220"/>
      <c r="I162" s="23"/>
      <c r="J162" s="22"/>
      <c r="K162" s="22"/>
      <c r="L162" s="22"/>
      <c r="M162" s="22"/>
    </row>
    <row r="163" spans="1:13" ht="15.75" thickBot="1">
      <c r="A163" s="26" t="s">
        <v>22</v>
      </c>
      <c r="B163" s="25">
        <f>SUM(B153:M153)</f>
        <v>28</v>
      </c>
      <c r="C163" s="22"/>
      <c r="D163" s="199" t="s">
        <v>146</v>
      </c>
      <c r="E163" s="197" t="s">
        <v>158</v>
      </c>
      <c r="F163" s="22"/>
      <c r="G163" s="22"/>
      <c r="H163" s="22"/>
      <c r="I163" s="27"/>
      <c r="J163" s="22"/>
      <c r="K163" s="22"/>
      <c r="L163" s="22"/>
      <c r="M163" s="22"/>
    </row>
    <row r="164" spans="1:13" ht="15.75" thickBot="1">
      <c r="A164" s="20" t="s">
        <v>28</v>
      </c>
      <c r="B164" s="28">
        <f>B162*100/B161</f>
        <v>3.6772216547497445</v>
      </c>
      <c r="C164" s="22"/>
      <c r="D164" s="198">
        <f>SUM(B152:M152)</f>
        <v>9</v>
      </c>
      <c r="E164" s="196">
        <f>SUM(B153:M153)</f>
        <v>28</v>
      </c>
      <c r="F164" s="22"/>
      <c r="G164" s="22"/>
      <c r="H164" s="22"/>
      <c r="I164" s="29"/>
      <c r="J164" s="22"/>
      <c r="K164" s="22"/>
      <c r="L164" s="22"/>
      <c r="M164" s="22"/>
    </row>
    <row r="165" spans="1:13">
      <c r="A165" s="20" t="s">
        <v>29</v>
      </c>
      <c r="B165" s="30">
        <f>B162*1000000/SUM(B151:M151)</f>
        <v>17.031390745520746</v>
      </c>
      <c r="C165" s="22"/>
      <c r="D165" s="22"/>
      <c r="E165" s="23"/>
      <c r="F165" s="22"/>
      <c r="G165" s="22"/>
      <c r="H165" s="22"/>
      <c r="I165" s="29"/>
      <c r="J165" s="22"/>
      <c r="K165" s="22"/>
      <c r="L165" s="22"/>
      <c r="M165" s="22"/>
    </row>
    <row r="166" spans="1:13">
      <c r="A166" s="20" t="s">
        <v>30</v>
      </c>
      <c r="B166" s="31">
        <f>B163*1000000/SUM(B151:M151)</f>
        <v>52.986548986064541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1:13">
      <c r="A167" s="20" t="s">
        <v>31</v>
      </c>
      <c r="B167" s="28">
        <f>+B163*100/B161</f>
        <v>11.440245148110316</v>
      </c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</row>
    <row r="168" spans="1:13">
      <c r="A168" s="20" t="s">
        <v>32</v>
      </c>
      <c r="B168" s="25">
        <v>0</v>
      </c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1:13">
      <c r="A169" s="20" t="s">
        <v>33</v>
      </c>
      <c r="B169" s="25">
        <v>0</v>
      </c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1:13">
      <c r="A170" s="32" t="s">
        <v>34</v>
      </c>
      <c r="B170" s="33">
        <f>SUM(B167:B169)</f>
        <v>11.440245148110316</v>
      </c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</row>
    <row r="171" spans="1:1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</row>
    <row r="172" spans="1:1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</row>
    <row r="173" spans="1:1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</row>
    <row r="174" spans="1:1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</row>
    <row r="175" spans="1:1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</row>
    <row r="176" spans="1:1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</row>
    <row r="177" spans="1:1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</row>
    <row r="178" spans="1:1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</row>
    <row r="179" spans="1:1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</row>
    <row r="180" spans="1:1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</row>
    <row r="181" spans="1:1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</row>
    <row r="182" spans="1:1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</row>
    <row r="183" spans="1:1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</row>
    <row r="184" spans="1:1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</row>
    <row r="185" spans="1:1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</row>
    <row r="186" spans="1:1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</row>
    <row r="187" spans="1:1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</row>
    <row r="188" spans="1:1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</row>
    <row r="189" spans="1:1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</row>
    <row r="190" spans="1:1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</row>
    <row r="191" spans="1:1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</row>
    <row r="192" spans="1:1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</row>
    <row r="193" spans="1:1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</row>
    <row r="194" spans="1:1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</row>
    <row r="195" spans="1:1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</row>
    <row r="196" spans="1:1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</row>
    <row r="197" spans="1:1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</row>
    <row r="198" spans="1:1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</row>
    <row r="199" spans="1:1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</row>
    <row r="200" spans="1:1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</row>
    <row r="201" spans="1:1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</row>
    <row r="202" spans="1:1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</row>
    <row r="203" spans="1:1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</row>
    <row r="204" spans="1:1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</row>
    <row r="205" spans="1:1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</row>
    <row r="206" spans="1:1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</row>
    <row r="207" spans="1:1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</row>
    <row r="208" spans="1:1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</row>
    <row r="209" spans="1:1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</row>
    <row r="210" spans="1:1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</row>
    <row r="211" spans="1:1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</row>
    <row r="212" spans="1:1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</row>
    <row r="213" spans="1:1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</row>
    <row r="214" spans="1:1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</row>
    <row r="215" spans="1:1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</row>
    <row r="216" spans="1:1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</row>
    <row r="217" spans="1:1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</row>
    <row r="218" spans="1:1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</row>
    <row r="219" spans="1:1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</row>
    <row r="220" spans="1:1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</row>
    <row r="221" spans="1:1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</row>
    <row r="222" spans="1:1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</row>
    <row r="223" spans="1:1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</row>
    <row r="224" spans="1:1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</row>
    <row r="225" spans="1:1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</row>
    <row r="226" spans="1:1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</row>
    <row r="227" spans="1:1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</row>
    <row r="228" spans="1:1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</row>
    <row r="229" spans="1:1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</row>
    <row r="230" spans="1:1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</row>
    <row r="231" spans="1:1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</row>
    <row r="232" spans="1:1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</row>
    <row r="233" spans="1:1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</row>
    <row r="234" spans="1:1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</row>
    <row r="235" spans="1:1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</row>
    <row r="236" spans="1:1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</row>
    <row r="237" spans="1:1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</row>
    <row r="238" spans="1:1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</row>
    <row r="239" spans="1:1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</row>
    <row r="240" spans="1:1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</row>
    <row r="241" spans="1:1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</row>
    <row r="242" spans="1:1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</row>
    <row r="243" spans="1:1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</row>
    <row r="244" spans="1:1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</row>
    <row r="245" spans="1:1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</row>
    <row r="246" spans="1:1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</row>
    <row r="247" spans="1:1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</row>
    <row r="248" spans="1:1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</row>
    <row r="249" spans="1:1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</row>
  </sheetData>
  <mergeCells count="15">
    <mergeCell ref="A123:M123"/>
    <mergeCell ref="A148:M148"/>
    <mergeCell ref="E162:H162"/>
    <mergeCell ref="A1:M1"/>
    <mergeCell ref="A2:M2"/>
    <mergeCell ref="A3:M3"/>
    <mergeCell ref="E17:H17"/>
    <mergeCell ref="A27:M27"/>
    <mergeCell ref="E41:H41"/>
    <mergeCell ref="A51:M51"/>
    <mergeCell ref="E65:H65"/>
    <mergeCell ref="A75:M75"/>
    <mergeCell ref="E89:H89"/>
    <mergeCell ref="A99:M99"/>
    <mergeCell ref="E113:H11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37DF2-B45D-4A9F-A46F-0AB12DBD8922}">
  <dimension ref="A2:S33"/>
  <sheetViews>
    <sheetView workbookViewId="0">
      <selection activeCell="C35" sqref="C35"/>
    </sheetView>
  </sheetViews>
  <sheetFormatPr baseColWidth="10" defaultRowHeight="15"/>
  <cols>
    <col min="1" max="1" width="23.7109375" customWidth="1"/>
  </cols>
  <sheetData>
    <row r="2" spans="1:16">
      <c r="A2" t="s">
        <v>139</v>
      </c>
    </row>
    <row r="3" spans="1:16" ht="15.75" thickBot="1"/>
    <row r="4" spans="1:16" ht="15.75" thickBot="1">
      <c r="A4" s="177" t="s">
        <v>2</v>
      </c>
      <c r="B4" s="178" t="s">
        <v>3</v>
      </c>
      <c r="C4" s="178" t="s">
        <v>4</v>
      </c>
      <c r="D4" s="178" t="s">
        <v>5</v>
      </c>
      <c r="E4" s="178" t="s">
        <v>6</v>
      </c>
      <c r="F4" s="178" t="s">
        <v>7</v>
      </c>
      <c r="G4" s="178" t="s">
        <v>8</v>
      </c>
      <c r="H4" s="178" t="s">
        <v>9</v>
      </c>
      <c r="I4" s="178" t="s">
        <v>10</v>
      </c>
      <c r="J4" s="178" t="s">
        <v>11</v>
      </c>
      <c r="K4" s="178" t="s">
        <v>12</v>
      </c>
      <c r="L4" s="178" t="s">
        <v>13</v>
      </c>
      <c r="M4" s="179" t="s">
        <v>14</v>
      </c>
      <c r="N4" s="176" t="s">
        <v>144</v>
      </c>
      <c r="O4" s="189" t="s">
        <v>145</v>
      </c>
    </row>
    <row r="5" spans="1:16">
      <c r="A5" s="180" t="s">
        <v>140</v>
      </c>
      <c r="B5" s="181">
        <v>1</v>
      </c>
      <c r="C5" s="181">
        <v>1</v>
      </c>
      <c r="D5" s="181">
        <v>1</v>
      </c>
      <c r="E5" s="181">
        <v>0</v>
      </c>
      <c r="F5" s="181">
        <v>0</v>
      </c>
      <c r="G5" s="181">
        <v>1</v>
      </c>
      <c r="H5" s="181">
        <v>4</v>
      </c>
      <c r="I5" s="181">
        <v>0</v>
      </c>
      <c r="J5" s="182"/>
      <c r="K5" s="182"/>
      <c r="L5" s="182"/>
      <c r="M5" s="182"/>
      <c r="N5" s="183">
        <f>SUM(B5:M5)</f>
        <v>8</v>
      </c>
      <c r="O5" s="190">
        <f>N5/$N$9</f>
        <v>0.25806451612903225</v>
      </c>
      <c r="P5" s="191"/>
    </row>
    <row r="6" spans="1:16">
      <c r="A6" s="184" t="s">
        <v>141</v>
      </c>
      <c r="B6" s="149">
        <v>1</v>
      </c>
      <c r="C6" s="149">
        <v>0</v>
      </c>
      <c r="D6" s="149">
        <v>1</v>
      </c>
      <c r="E6" s="149">
        <v>2</v>
      </c>
      <c r="F6" s="149">
        <v>0</v>
      </c>
      <c r="G6" s="149">
        <v>2</v>
      </c>
      <c r="H6" s="149">
        <v>2</v>
      </c>
      <c r="I6" s="148">
        <v>1</v>
      </c>
      <c r="J6" s="147"/>
      <c r="K6" s="147"/>
      <c r="L6" s="147"/>
      <c r="M6" s="147"/>
      <c r="N6" s="185">
        <f>SUM(B6:M6)</f>
        <v>9</v>
      </c>
      <c r="O6" s="190">
        <f t="shared" ref="O6:O8" si="0">N6/$N$9</f>
        <v>0.29032258064516131</v>
      </c>
      <c r="P6" s="191"/>
    </row>
    <row r="7" spans="1:16">
      <c r="A7" s="184" t="s">
        <v>142</v>
      </c>
      <c r="B7" s="149">
        <v>0</v>
      </c>
      <c r="C7" s="149">
        <v>0</v>
      </c>
      <c r="D7" s="149">
        <v>0</v>
      </c>
      <c r="E7" s="149">
        <v>0</v>
      </c>
      <c r="F7" s="149">
        <v>0</v>
      </c>
      <c r="G7" s="149">
        <v>0</v>
      </c>
      <c r="H7" s="149">
        <v>0</v>
      </c>
      <c r="I7" s="148">
        <v>0</v>
      </c>
      <c r="J7" s="147"/>
      <c r="K7" s="147"/>
      <c r="L7" s="147"/>
      <c r="M7" s="147"/>
      <c r="N7" s="185">
        <f>SUM(B7:M7)</f>
        <v>0</v>
      </c>
      <c r="O7" s="190">
        <f t="shared" si="0"/>
        <v>0</v>
      </c>
      <c r="P7" s="191"/>
    </row>
    <row r="8" spans="1:16">
      <c r="A8" s="184" t="s">
        <v>143</v>
      </c>
      <c r="B8" s="149">
        <v>2</v>
      </c>
      <c r="C8" s="149">
        <v>2</v>
      </c>
      <c r="D8" s="149">
        <v>1</v>
      </c>
      <c r="E8" s="149">
        <v>3</v>
      </c>
      <c r="F8" s="149">
        <v>0</v>
      </c>
      <c r="G8" s="149">
        <v>0</v>
      </c>
      <c r="H8" s="149">
        <v>6</v>
      </c>
      <c r="I8" s="148">
        <v>0</v>
      </c>
      <c r="J8" s="148"/>
      <c r="K8" s="148"/>
      <c r="L8" s="148"/>
      <c r="M8" s="148"/>
      <c r="N8" s="185">
        <f>SUM(B8:M8)</f>
        <v>14</v>
      </c>
      <c r="O8" s="190">
        <f t="shared" si="0"/>
        <v>0.45161290322580644</v>
      </c>
      <c r="P8" s="191"/>
    </row>
    <row r="9" spans="1:16" ht="15.75" thickBot="1">
      <c r="A9" s="186"/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8">
        <f>SUM(N5:N8)</f>
        <v>31</v>
      </c>
      <c r="O9" s="190">
        <f>SUM(O5:O8)</f>
        <v>1</v>
      </c>
      <c r="P9" s="209"/>
    </row>
    <row r="13" spans="1:16">
      <c r="I13" s="156" t="s">
        <v>146</v>
      </c>
      <c r="O13" s="156" t="s">
        <v>158</v>
      </c>
    </row>
    <row r="14" spans="1:16">
      <c r="H14">
        <v>2020</v>
      </c>
      <c r="I14" s="156">
        <v>21</v>
      </c>
      <c r="J14" s="194">
        <f>I14/$I$16</f>
        <v>0.7</v>
      </c>
      <c r="N14">
        <v>2020</v>
      </c>
      <c r="O14">
        <v>239</v>
      </c>
      <c r="P14" s="191">
        <f>O14/$O$16</f>
        <v>0.89513108614232206</v>
      </c>
    </row>
    <row r="15" spans="1:16">
      <c r="H15">
        <v>2021</v>
      </c>
      <c r="I15" s="156">
        <v>9</v>
      </c>
      <c r="J15" s="194">
        <f t="shared" ref="J15:J16" si="1">I15/$I$16</f>
        <v>0.3</v>
      </c>
      <c r="N15">
        <v>2021</v>
      </c>
      <c r="O15">
        <v>28</v>
      </c>
      <c r="P15" s="191">
        <f t="shared" ref="P15:P16" si="2">O15/$O$16</f>
        <v>0.10486891385767791</v>
      </c>
    </row>
    <row r="16" spans="1:16">
      <c r="I16" s="156">
        <f>SUM(I14:I15)</f>
        <v>30</v>
      </c>
      <c r="J16" s="194">
        <f t="shared" si="1"/>
        <v>1</v>
      </c>
      <c r="O16">
        <f>SUM(O14:O15)</f>
        <v>267</v>
      </c>
      <c r="P16" s="191">
        <f t="shared" si="2"/>
        <v>1</v>
      </c>
    </row>
    <row r="24" spans="1:19" ht="15.75" thickBot="1"/>
    <row r="25" spans="1:19" ht="15.75" thickBot="1">
      <c r="A25" s="242" t="s">
        <v>147</v>
      </c>
      <c r="B25" s="243"/>
      <c r="C25" s="243"/>
      <c r="D25" s="243"/>
      <c r="E25" s="244"/>
      <c r="G25" s="245" t="s">
        <v>157</v>
      </c>
      <c r="H25" s="246"/>
      <c r="I25" s="246"/>
      <c r="J25" s="246"/>
      <c r="K25" s="246"/>
      <c r="L25" s="247"/>
      <c r="M25" s="210"/>
      <c r="N25" s="211"/>
      <c r="O25" s="212"/>
      <c r="P25" s="212"/>
      <c r="Q25" s="213"/>
      <c r="R25" s="147"/>
      <c r="S25" s="147"/>
    </row>
    <row r="26" spans="1:19">
      <c r="M26" s="147"/>
      <c r="N26" s="147"/>
      <c r="O26" s="147"/>
      <c r="P26" s="147"/>
      <c r="Q26" s="147"/>
      <c r="R26" s="147"/>
      <c r="S26" s="147"/>
    </row>
    <row r="27" spans="1:19">
      <c r="M27" s="147"/>
      <c r="N27" s="147"/>
      <c r="O27" s="147"/>
      <c r="P27" s="147"/>
      <c r="Q27" s="147"/>
      <c r="R27" s="147"/>
      <c r="S27" s="147"/>
    </row>
    <row r="28" spans="1:19">
      <c r="M28" s="147"/>
      <c r="N28" s="147"/>
      <c r="O28" s="147"/>
      <c r="P28" s="147"/>
      <c r="Q28" s="147"/>
      <c r="R28" s="147"/>
      <c r="S28" s="147"/>
    </row>
    <row r="29" spans="1:19">
      <c r="M29" s="147"/>
      <c r="N29" s="147"/>
      <c r="O29" s="147"/>
      <c r="P29" s="147"/>
      <c r="Q29" s="147"/>
      <c r="R29" s="147"/>
      <c r="S29" s="147"/>
    </row>
    <row r="30" spans="1:19">
      <c r="M30" s="147"/>
      <c r="N30" s="147"/>
      <c r="O30" s="147"/>
      <c r="P30" s="147"/>
      <c r="Q30" s="147"/>
      <c r="R30" s="147"/>
      <c r="S30" s="147"/>
    </row>
    <row r="31" spans="1:19">
      <c r="M31" s="147"/>
      <c r="N31" s="147"/>
      <c r="O31" s="147"/>
      <c r="P31" s="147"/>
      <c r="Q31" s="147"/>
      <c r="R31" s="147"/>
      <c r="S31" s="147"/>
    </row>
    <row r="32" spans="1:19">
      <c r="G32" s="147"/>
      <c r="H32" s="147"/>
      <c r="I32" s="147"/>
      <c r="J32" s="147"/>
    </row>
    <row r="33" spans="7:10">
      <c r="G33" s="147"/>
      <c r="H33" s="147"/>
      <c r="I33" s="147"/>
      <c r="J33" s="147"/>
    </row>
  </sheetData>
  <mergeCells count="2">
    <mergeCell ref="A25:E25"/>
    <mergeCell ref="G25:L25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3929D-443D-44DF-84BA-C9F2831A41F3}">
  <sheetPr>
    <tabColor theme="5" tint="0.39997558519241921"/>
  </sheetPr>
  <dimension ref="A2:M25"/>
  <sheetViews>
    <sheetView topLeftCell="A13" workbookViewId="0">
      <selection activeCell="C32" sqref="C32"/>
    </sheetView>
  </sheetViews>
  <sheetFormatPr baseColWidth="10" defaultRowHeight="15"/>
  <cols>
    <col min="1" max="1" width="31" customWidth="1"/>
  </cols>
  <sheetData>
    <row r="2" spans="1:13" ht="15.75" thickBot="1"/>
    <row r="3" spans="1:13" ht="16.5" thickBot="1">
      <c r="A3" s="230" t="s">
        <v>138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2"/>
    </row>
    <row r="4" spans="1:13">
      <c r="A4" s="3" t="s">
        <v>2</v>
      </c>
      <c r="B4" s="3" t="s">
        <v>124</v>
      </c>
      <c r="C4" s="3" t="s">
        <v>125</v>
      </c>
      <c r="D4" s="3" t="s">
        <v>126</v>
      </c>
      <c r="E4" s="3" t="s">
        <v>127</v>
      </c>
      <c r="F4" s="3" t="s">
        <v>128</v>
      </c>
      <c r="G4" s="3" t="s">
        <v>129</v>
      </c>
      <c r="H4" s="3" t="s">
        <v>130</v>
      </c>
      <c r="I4" s="3" t="s">
        <v>131</v>
      </c>
      <c r="J4" s="3" t="s">
        <v>132</v>
      </c>
      <c r="K4" s="3" t="s">
        <v>133</v>
      </c>
      <c r="L4" s="3" t="s">
        <v>134</v>
      </c>
      <c r="M4" s="3" t="s">
        <v>135</v>
      </c>
    </row>
    <row r="5" spans="1:13">
      <c r="A5" s="4" t="s">
        <v>15</v>
      </c>
      <c r="B5" s="5">
        <v>330</v>
      </c>
      <c r="C5" s="5">
        <v>359</v>
      </c>
      <c r="D5" s="5">
        <v>387</v>
      </c>
      <c r="E5" s="5">
        <v>370</v>
      </c>
      <c r="F5" s="5">
        <v>361</v>
      </c>
      <c r="G5" s="5">
        <v>368</v>
      </c>
      <c r="H5" s="38">
        <v>454</v>
      </c>
      <c r="I5" s="38">
        <v>431</v>
      </c>
      <c r="J5" s="38">
        <v>436</v>
      </c>
      <c r="K5" s="38">
        <v>406</v>
      </c>
      <c r="L5" s="38">
        <v>336</v>
      </c>
      <c r="M5" s="38">
        <v>289</v>
      </c>
    </row>
    <row r="6" spans="1:13">
      <c r="A6" s="4" t="s">
        <v>16</v>
      </c>
      <c r="B6" s="6">
        <f t="shared" ref="B6:M6" si="0">(B5*180)-(8*B8)</f>
        <v>59376</v>
      </c>
      <c r="C6" s="6">
        <f t="shared" si="0"/>
        <v>64580</v>
      </c>
      <c r="D6" s="6">
        <f t="shared" si="0"/>
        <v>69660</v>
      </c>
      <c r="E6" s="6">
        <f t="shared" si="0"/>
        <v>66600</v>
      </c>
      <c r="F6" s="6">
        <f t="shared" si="0"/>
        <v>64956</v>
      </c>
      <c r="G6" s="6">
        <f t="shared" si="0"/>
        <v>66168</v>
      </c>
      <c r="H6" s="6">
        <f t="shared" si="0"/>
        <v>81336</v>
      </c>
      <c r="I6" s="6">
        <f t="shared" si="0"/>
        <v>77548</v>
      </c>
      <c r="J6" s="6">
        <f t="shared" si="0"/>
        <v>78208</v>
      </c>
      <c r="K6" s="6">
        <f t="shared" si="0"/>
        <v>72952</v>
      </c>
      <c r="L6" s="6">
        <f t="shared" si="0"/>
        <v>60456</v>
      </c>
      <c r="M6" s="6">
        <f t="shared" si="0"/>
        <v>51940</v>
      </c>
    </row>
    <row r="7" spans="1:13">
      <c r="A7" s="7" t="s">
        <v>17</v>
      </c>
      <c r="B7" s="8">
        <v>2</v>
      </c>
      <c r="C7" s="8">
        <v>5</v>
      </c>
      <c r="D7" s="8">
        <v>0</v>
      </c>
      <c r="E7" s="8">
        <v>1</v>
      </c>
      <c r="F7" s="8">
        <v>1</v>
      </c>
      <c r="G7" s="8">
        <v>5</v>
      </c>
      <c r="H7" s="8">
        <v>9</v>
      </c>
      <c r="I7" s="8">
        <v>3</v>
      </c>
      <c r="J7" s="8">
        <v>11</v>
      </c>
      <c r="K7" s="8">
        <v>6</v>
      </c>
      <c r="L7" s="8">
        <v>2</v>
      </c>
      <c r="M7" s="8">
        <v>3</v>
      </c>
    </row>
    <row r="8" spans="1:13">
      <c r="A8" s="9" t="s">
        <v>18</v>
      </c>
      <c r="B8" s="10">
        <v>3</v>
      </c>
      <c r="C8" s="10">
        <v>5</v>
      </c>
      <c r="D8" s="10">
        <v>0</v>
      </c>
      <c r="E8" s="10">
        <v>0</v>
      </c>
      <c r="F8" s="10">
        <v>3</v>
      </c>
      <c r="G8" s="10">
        <v>9</v>
      </c>
      <c r="H8" s="10">
        <v>48</v>
      </c>
      <c r="I8" s="10">
        <v>4</v>
      </c>
      <c r="J8" s="10">
        <v>34</v>
      </c>
      <c r="K8" s="10">
        <v>16</v>
      </c>
      <c r="L8" s="10">
        <v>3</v>
      </c>
      <c r="M8" s="10">
        <v>10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33.683643222850982</v>
      </c>
      <c r="C10" s="13">
        <f t="shared" si="1"/>
        <v>77.423350882626195</v>
      </c>
      <c r="D10" s="13">
        <f t="shared" si="1"/>
        <v>0</v>
      </c>
      <c r="E10" s="13">
        <f t="shared" si="1"/>
        <v>15.015015015015015</v>
      </c>
      <c r="F10" s="13">
        <f t="shared" si="1"/>
        <v>15.395036640187204</v>
      </c>
      <c r="G10" s="13">
        <f t="shared" si="1"/>
        <v>75.565227904727365</v>
      </c>
      <c r="H10" s="13">
        <f t="shared" si="1"/>
        <v>110.65210976689289</v>
      </c>
      <c r="I10" s="13">
        <f t="shared" si="1"/>
        <v>38.685717233197501</v>
      </c>
      <c r="J10" s="13">
        <f t="shared" si="1"/>
        <v>140.65057283142389</v>
      </c>
      <c r="K10" s="13">
        <f t="shared" si="1"/>
        <v>82.245860291698648</v>
      </c>
      <c r="L10" s="13">
        <f t="shared" si="1"/>
        <v>33.081910811168456</v>
      </c>
      <c r="M10" s="13">
        <f t="shared" si="1"/>
        <v>57.758952637658837</v>
      </c>
    </row>
    <row r="11" spans="1:13">
      <c r="A11" s="4" t="s">
        <v>21</v>
      </c>
      <c r="B11" s="13">
        <f t="shared" ref="B11:M11" si="2">B8*1000000/B6</f>
        <v>50.525464834276477</v>
      </c>
      <c r="C11" s="13">
        <f t="shared" si="2"/>
        <v>77.423350882626195</v>
      </c>
      <c r="D11" s="13">
        <f t="shared" si="2"/>
        <v>0</v>
      </c>
      <c r="E11" s="13">
        <f t="shared" si="2"/>
        <v>0</v>
      </c>
      <c r="F11" s="13">
        <f t="shared" si="2"/>
        <v>46.185109920561608</v>
      </c>
      <c r="G11" s="13">
        <f t="shared" si="2"/>
        <v>136.01741022850925</v>
      </c>
      <c r="H11" s="13">
        <f t="shared" si="2"/>
        <v>590.14458542342879</v>
      </c>
      <c r="I11" s="13">
        <f t="shared" si="2"/>
        <v>51.580956310930006</v>
      </c>
      <c r="J11" s="13">
        <f t="shared" si="2"/>
        <v>434.73813420621929</v>
      </c>
      <c r="K11" s="13">
        <f t="shared" si="2"/>
        <v>219.32229411119641</v>
      </c>
      <c r="L11" s="13">
        <f t="shared" si="2"/>
        <v>49.622866216752676</v>
      </c>
      <c r="M11" s="13">
        <f t="shared" si="2"/>
        <v>192.52984212552946</v>
      </c>
    </row>
    <row r="12" spans="1:13">
      <c r="A12" s="9" t="s">
        <v>22</v>
      </c>
      <c r="B12" s="14">
        <f>B8</f>
        <v>3</v>
      </c>
      <c r="C12" s="14">
        <f t="shared" ref="C12:M12" si="3">+B12+C8</f>
        <v>8</v>
      </c>
      <c r="D12" s="14">
        <f t="shared" si="3"/>
        <v>8</v>
      </c>
      <c r="E12" s="14">
        <f t="shared" si="3"/>
        <v>8</v>
      </c>
      <c r="F12" s="14">
        <f t="shared" si="3"/>
        <v>11</v>
      </c>
      <c r="G12" s="14">
        <f t="shared" si="3"/>
        <v>20</v>
      </c>
      <c r="H12" s="14">
        <f t="shared" si="3"/>
        <v>68</v>
      </c>
      <c r="I12" s="14">
        <f t="shared" si="3"/>
        <v>72</v>
      </c>
      <c r="J12" s="14">
        <f t="shared" si="3"/>
        <v>106</v>
      </c>
      <c r="K12" s="14">
        <f t="shared" si="3"/>
        <v>122</v>
      </c>
      <c r="L12" s="14">
        <f t="shared" si="3"/>
        <v>125</v>
      </c>
      <c r="M12" s="14">
        <f t="shared" si="3"/>
        <v>135</v>
      </c>
    </row>
    <row r="13" spans="1:13">
      <c r="A13" s="9" t="s">
        <v>23</v>
      </c>
      <c r="B13" s="15">
        <f t="shared" ref="B13:M13" si="4">B7*100/B5</f>
        <v>0.60606060606060608</v>
      </c>
      <c r="C13" s="15">
        <f t="shared" si="4"/>
        <v>1.392757660167131</v>
      </c>
      <c r="D13" s="15">
        <f t="shared" si="4"/>
        <v>0</v>
      </c>
      <c r="E13" s="15">
        <f t="shared" si="4"/>
        <v>0.27027027027027029</v>
      </c>
      <c r="F13" s="15">
        <f t="shared" si="4"/>
        <v>0.2770083102493075</v>
      </c>
      <c r="G13" s="15">
        <f t="shared" si="4"/>
        <v>1.3586956521739131</v>
      </c>
      <c r="H13" s="15">
        <f t="shared" si="4"/>
        <v>1.9823788546255507</v>
      </c>
      <c r="I13" s="15">
        <f t="shared" si="4"/>
        <v>0.69605568445475641</v>
      </c>
      <c r="J13" s="15">
        <f t="shared" si="4"/>
        <v>2.522935779816514</v>
      </c>
      <c r="K13" s="15">
        <f t="shared" si="4"/>
        <v>1.4778325123152709</v>
      </c>
      <c r="L13" s="15">
        <f t="shared" si="4"/>
        <v>0.59523809523809523</v>
      </c>
      <c r="M13" s="15">
        <f t="shared" si="4"/>
        <v>1.0380622837370241</v>
      </c>
    </row>
    <row r="14" spans="1:13">
      <c r="A14" s="16" t="s">
        <v>24</v>
      </c>
      <c r="B14" s="17">
        <f t="shared" ref="B14:M14" si="5">B8*100/B5</f>
        <v>0.90909090909090906</v>
      </c>
      <c r="C14" s="17">
        <f t="shared" si="5"/>
        <v>1.392757660167131</v>
      </c>
      <c r="D14" s="17">
        <f t="shared" si="5"/>
        <v>0</v>
      </c>
      <c r="E14" s="17">
        <f t="shared" si="5"/>
        <v>0</v>
      </c>
      <c r="F14" s="17">
        <f t="shared" si="5"/>
        <v>0.83102493074792239</v>
      </c>
      <c r="G14" s="17">
        <f t="shared" si="5"/>
        <v>2.4456521739130435</v>
      </c>
      <c r="H14" s="17">
        <f t="shared" si="5"/>
        <v>10.572687224669604</v>
      </c>
      <c r="I14" s="17">
        <f t="shared" si="5"/>
        <v>0.92807424593967514</v>
      </c>
      <c r="J14" s="17">
        <f t="shared" si="5"/>
        <v>7.7981651376146788</v>
      </c>
      <c r="K14" s="17">
        <f t="shared" si="5"/>
        <v>3.9408866995073892</v>
      </c>
      <c r="L14" s="17">
        <f t="shared" si="5"/>
        <v>0.8928571428571429</v>
      </c>
      <c r="M14" s="17">
        <f t="shared" si="5"/>
        <v>3.4602076124567476</v>
      </c>
    </row>
    <row r="15" spans="1:13">
      <c r="A15" s="18" t="s">
        <v>25</v>
      </c>
      <c r="B15" s="19">
        <f>+B14</f>
        <v>0.90909090909090906</v>
      </c>
      <c r="C15" s="19">
        <f>+(C12*100)/AVERAGE(B5:C5)</f>
        <v>2.3222060957910013</v>
      </c>
      <c r="D15" s="19">
        <f>+(D12*100)/AVERAGE(B5:D5)</f>
        <v>2.2304832713754648</v>
      </c>
      <c r="E15" s="19">
        <f>+(E12*100)/AVERAGE(B5:E5)</f>
        <v>2.2130013831258646</v>
      </c>
      <c r="F15" s="19">
        <f>+(F12*100)/AVERAGE(B5:F5)</f>
        <v>3.0437188710570009</v>
      </c>
      <c r="G15" s="19">
        <f>+(G12*100)/AVERAGE(B5:G5)</f>
        <v>5.5172413793103452</v>
      </c>
      <c r="H15" s="19">
        <f>+(H12*100)/AVERAGE(B5:H5)</f>
        <v>18.105743628756183</v>
      </c>
      <c r="I15" s="19">
        <f>+(I12*100)/AVERAGE(B5:I5)</f>
        <v>18.823529411764707</v>
      </c>
      <c r="J15" s="19">
        <f>+(J12*100)/AVERAGE(B5:J5)</f>
        <v>27.288329519450802</v>
      </c>
      <c r="K15" s="19">
        <f>+(K12*100)/AVERAGE(B5:K5)</f>
        <v>31.266017426960534</v>
      </c>
      <c r="L15" s="19">
        <f>+(L12*100)/AVERAGE(B5:L5)</f>
        <v>32.444549315714958</v>
      </c>
      <c r="M15" s="19">
        <f>+(M12*100)/AVERAGE(B5:M5)</f>
        <v>35.785288270377734</v>
      </c>
    </row>
    <row r="16" spans="1:13">
      <c r="A16" s="20" t="s">
        <v>26</v>
      </c>
      <c r="B16" s="21">
        <f>AVERAGE(B5:M5)</f>
        <v>377.25</v>
      </c>
      <c r="C16" s="22"/>
      <c r="D16" s="22"/>
      <c r="E16" s="157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48</v>
      </c>
      <c r="C17" s="37"/>
      <c r="D17" s="22"/>
      <c r="E17" s="220"/>
      <c r="F17" s="220"/>
      <c r="G17" s="220"/>
      <c r="H17" s="220"/>
      <c r="I17" s="157"/>
      <c r="J17" s="22"/>
      <c r="K17" s="22"/>
      <c r="L17" s="22"/>
      <c r="M17" s="22"/>
    </row>
    <row r="18" spans="1:13">
      <c r="A18" s="26" t="s">
        <v>22</v>
      </c>
      <c r="B18" s="25">
        <f>SUM(B8:M8)</f>
        <v>135</v>
      </c>
      <c r="C18" s="37"/>
      <c r="D18" s="22"/>
      <c r="E18" s="157"/>
      <c r="F18" s="22"/>
      <c r="G18" s="22"/>
      <c r="H18" s="22"/>
      <c r="I18" s="27"/>
      <c r="J18" s="22"/>
      <c r="K18" s="22"/>
      <c r="L18" s="22"/>
      <c r="M18" s="22"/>
    </row>
    <row r="19" spans="1:13">
      <c r="A19" s="20" t="s">
        <v>28</v>
      </c>
      <c r="B19" s="28">
        <f>B17*100/B16</f>
        <v>12.723658051689862</v>
      </c>
      <c r="C19" s="22"/>
      <c r="D19" s="22"/>
      <c r="E19" s="157"/>
      <c r="F19" s="22"/>
      <c r="G19" s="22"/>
      <c r="H19" s="22"/>
      <c r="I19" s="29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58.984000589840008</v>
      </c>
      <c r="C20" s="22"/>
      <c r="D20" s="22"/>
      <c r="E20" s="157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165.89250165892503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35.785288270377734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35.785288270377734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</sheetData>
  <mergeCells count="2">
    <mergeCell ref="A3:M3"/>
    <mergeCell ref="E17:H1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19EB9-DBE4-4F69-B5AF-1823F668B846}">
  <sheetPr>
    <tabColor theme="5" tint="0.39997558519241921"/>
  </sheetPr>
  <dimension ref="A2:M55"/>
  <sheetViews>
    <sheetView topLeftCell="A10" workbookViewId="0">
      <selection activeCell="B17" sqref="B17"/>
    </sheetView>
  </sheetViews>
  <sheetFormatPr baseColWidth="10" defaultRowHeight="15"/>
  <cols>
    <col min="1" max="1" width="31.5703125" customWidth="1"/>
  </cols>
  <sheetData>
    <row r="2" spans="1:13" ht="16.5" thickBot="1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</row>
    <row r="3" spans="1:13" ht="16.5" thickBot="1">
      <c r="A3" s="230" t="s">
        <v>136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2"/>
    </row>
    <row r="4" spans="1:13">
      <c r="A4" s="3" t="s">
        <v>2</v>
      </c>
      <c r="B4" s="3" t="s">
        <v>124</v>
      </c>
      <c r="C4" s="3" t="s">
        <v>125</v>
      </c>
      <c r="D4" s="3" t="s">
        <v>126</v>
      </c>
      <c r="E4" s="3" t="s">
        <v>127</v>
      </c>
      <c r="F4" s="3" t="s">
        <v>128</v>
      </c>
      <c r="G4" s="3" t="s">
        <v>129</v>
      </c>
      <c r="H4" s="3" t="s">
        <v>130</v>
      </c>
      <c r="I4" s="3" t="s">
        <v>131</v>
      </c>
      <c r="J4" s="3" t="s">
        <v>132</v>
      </c>
      <c r="K4" s="3" t="s">
        <v>133</v>
      </c>
      <c r="L4" s="3" t="s">
        <v>134</v>
      </c>
      <c r="M4" s="3" t="s">
        <v>135</v>
      </c>
    </row>
    <row r="5" spans="1:13">
      <c r="A5" s="4" t="s">
        <v>15</v>
      </c>
      <c r="B5" s="38">
        <v>321</v>
      </c>
      <c r="C5" s="38">
        <v>346</v>
      </c>
      <c r="D5" s="38">
        <v>369</v>
      </c>
      <c r="E5" s="38">
        <v>343</v>
      </c>
      <c r="F5" s="38">
        <v>354</v>
      </c>
      <c r="G5" s="38">
        <v>366</v>
      </c>
      <c r="H5" s="38">
        <v>418</v>
      </c>
      <c r="I5" s="38">
        <v>436</v>
      </c>
      <c r="J5" s="38">
        <v>446</v>
      </c>
      <c r="K5" s="38">
        <v>377</v>
      </c>
      <c r="L5" s="38">
        <v>317</v>
      </c>
      <c r="M5" s="38">
        <v>292</v>
      </c>
    </row>
    <row r="6" spans="1:13">
      <c r="A6" s="4" t="s">
        <v>16</v>
      </c>
      <c r="B6" s="6">
        <f t="shared" ref="B6:M6" si="0">(B5*180)-(8*B8)</f>
        <v>57572</v>
      </c>
      <c r="C6" s="6">
        <f t="shared" si="0"/>
        <v>62248</v>
      </c>
      <c r="D6" s="6">
        <f t="shared" si="0"/>
        <v>66420</v>
      </c>
      <c r="E6" s="6">
        <f t="shared" si="0"/>
        <v>61740</v>
      </c>
      <c r="F6" s="6">
        <f t="shared" si="0"/>
        <v>63592</v>
      </c>
      <c r="G6" s="6">
        <f t="shared" si="0"/>
        <v>65736</v>
      </c>
      <c r="H6" s="6">
        <f t="shared" si="0"/>
        <v>74744</v>
      </c>
      <c r="I6" s="6">
        <f t="shared" si="0"/>
        <v>78480</v>
      </c>
      <c r="J6" s="6">
        <f t="shared" si="0"/>
        <v>80280</v>
      </c>
      <c r="K6" s="6">
        <f t="shared" si="0"/>
        <v>67620</v>
      </c>
      <c r="L6" s="6">
        <f t="shared" si="0"/>
        <v>57052</v>
      </c>
      <c r="M6" s="6">
        <f t="shared" si="0"/>
        <v>52560</v>
      </c>
    </row>
    <row r="7" spans="1:13">
      <c r="A7" s="7" t="s">
        <v>17</v>
      </c>
      <c r="B7" s="8">
        <v>2</v>
      </c>
      <c r="C7" s="8">
        <v>1</v>
      </c>
      <c r="D7" s="8">
        <v>1</v>
      </c>
      <c r="E7" s="8">
        <v>0</v>
      </c>
      <c r="F7" s="8">
        <v>5</v>
      </c>
      <c r="G7" s="8">
        <v>5</v>
      </c>
      <c r="H7" s="8">
        <v>5</v>
      </c>
      <c r="I7" s="8">
        <v>0</v>
      </c>
      <c r="J7" s="8">
        <v>0</v>
      </c>
      <c r="K7" s="8">
        <v>2</v>
      </c>
      <c r="L7" s="8">
        <v>2</v>
      </c>
      <c r="M7" s="8">
        <v>0</v>
      </c>
    </row>
    <row r="8" spans="1:13">
      <c r="A8" s="9" t="s">
        <v>18</v>
      </c>
      <c r="B8" s="10">
        <v>26</v>
      </c>
      <c r="C8" s="10">
        <v>4</v>
      </c>
      <c r="D8" s="10">
        <v>0</v>
      </c>
      <c r="E8" s="10">
        <v>0</v>
      </c>
      <c r="F8" s="10">
        <v>16</v>
      </c>
      <c r="G8" s="10">
        <v>18</v>
      </c>
      <c r="H8" s="10">
        <v>62</v>
      </c>
      <c r="I8" s="10">
        <v>0</v>
      </c>
      <c r="J8" s="10">
        <v>0</v>
      </c>
      <c r="K8" s="10">
        <v>30</v>
      </c>
      <c r="L8" s="10">
        <v>1</v>
      </c>
      <c r="M8" s="10">
        <v>0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34.739109289237824</v>
      </c>
      <c r="C10" s="13">
        <f t="shared" si="1"/>
        <v>16.064773165402904</v>
      </c>
      <c r="D10" s="13">
        <f t="shared" si="1"/>
        <v>15.055706112616681</v>
      </c>
      <c r="E10" s="13">
        <f t="shared" si="1"/>
        <v>0</v>
      </c>
      <c r="F10" s="13">
        <f t="shared" si="1"/>
        <v>78.626242294628256</v>
      </c>
      <c r="G10" s="13">
        <f t="shared" si="1"/>
        <v>76.061823049774858</v>
      </c>
      <c r="H10" s="13">
        <f t="shared" si="1"/>
        <v>66.895001605480033</v>
      </c>
      <c r="I10" s="13">
        <f t="shared" si="1"/>
        <v>0</v>
      </c>
      <c r="J10" s="13">
        <f t="shared" si="1"/>
        <v>0</v>
      </c>
      <c r="K10" s="13">
        <f t="shared" si="1"/>
        <v>29.577048210588583</v>
      </c>
      <c r="L10" s="13">
        <f t="shared" si="1"/>
        <v>35.055738624412818</v>
      </c>
      <c r="M10" s="13">
        <f t="shared" si="1"/>
        <v>0</v>
      </c>
    </row>
    <row r="11" spans="1:13">
      <c r="A11" s="4" t="s">
        <v>21</v>
      </c>
      <c r="B11" s="13">
        <f t="shared" ref="B11:M11" si="2">B8*1000000/B6</f>
        <v>451.60842076009169</v>
      </c>
      <c r="C11" s="13">
        <f t="shared" si="2"/>
        <v>64.259092661611618</v>
      </c>
      <c r="D11" s="13">
        <f t="shared" si="2"/>
        <v>0</v>
      </c>
      <c r="E11" s="13">
        <f t="shared" si="2"/>
        <v>0</v>
      </c>
      <c r="F11" s="13">
        <f t="shared" si="2"/>
        <v>251.60397534281043</v>
      </c>
      <c r="G11" s="13">
        <f t="shared" si="2"/>
        <v>273.82256297918951</v>
      </c>
      <c r="H11" s="13">
        <f t="shared" si="2"/>
        <v>829.49801990795243</v>
      </c>
      <c r="I11" s="13">
        <f t="shared" si="2"/>
        <v>0</v>
      </c>
      <c r="J11" s="13">
        <f t="shared" si="2"/>
        <v>0</v>
      </c>
      <c r="K11" s="13">
        <f t="shared" si="2"/>
        <v>443.65572315882872</v>
      </c>
      <c r="L11" s="13">
        <f t="shared" si="2"/>
        <v>17.527869312206409</v>
      </c>
      <c r="M11" s="13">
        <f t="shared" si="2"/>
        <v>0</v>
      </c>
    </row>
    <row r="12" spans="1:13">
      <c r="A12" s="9" t="s">
        <v>22</v>
      </c>
      <c r="B12" s="14">
        <f>B8</f>
        <v>26</v>
      </c>
      <c r="C12" s="14">
        <f t="shared" ref="C12" si="3">+B12+C8</f>
        <v>30</v>
      </c>
      <c r="D12" s="14">
        <f t="shared" ref="D12" si="4">+C12+D8</f>
        <v>30</v>
      </c>
      <c r="E12" s="14">
        <f t="shared" ref="E12" si="5">+D12+E8</f>
        <v>30</v>
      </c>
      <c r="F12" s="14">
        <f t="shared" ref="F12" si="6">+E12+F8</f>
        <v>46</v>
      </c>
      <c r="G12" s="14">
        <f t="shared" ref="G12" si="7">+F12+G8</f>
        <v>64</v>
      </c>
      <c r="H12" s="14">
        <f t="shared" ref="H12" si="8">+G12+H8</f>
        <v>126</v>
      </c>
      <c r="I12" s="14">
        <f t="shared" ref="I12" si="9">+H12+I8</f>
        <v>126</v>
      </c>
      <c r="J12" s="14">
        <f t="shared" ref="J12" si="10">+I12+J8</f>
        <v>126</v>
      </c>
      <c r="K12" s="14">
        <f t="shared" ref="K12" si="11">+J12+K8</f>
        <v>156</v>
      </c>
      <c r="L12" s="14">
        <f t="shared" ref="L12" si="12">+K12+L8</f>
        <v>157</v>
      </c>
      <c r="M12" s="14">
        <f t="shared" ref="M12" si="13">+L12+M8</f>
        <v>157</v>
      </c>
    </row>
    <row r="13" spans="1:13">
      <c r="A13" s="9" t="s">
        <v>23</v>
      </c>
      <c r="B13" s="15">
        <f t="shared" ref="B13:M13" si="14">B7*100/B5</f>
        <v>0.62305295950155759</v>
      </c>
      <c r="C13" s="15">
        <f t="shared" si="14"/>
        <v>0.28901734104046245</v>
      </c>
      <c r="D13" s="15">
        <f t="shared" si="14"/>
        <v>0.27100271002710025</v>
      </c>
      <c r="E13" s="15">
        <f t="shared" si="14"/>
        <v>0</v>
      </c>
      <c r="F13" s="15">
        <f t="shared" si="14"/>
        <v>1.4124293785310735</v>
      </c>
      <c r="G13" s="15">
        <f t="shared" si="14"/>
        <v>1.3661202185792349</v>
      </c>
      <c r="H13" s="15">
        <f t="shared" si="14"/>
        <v>1.1961722488038278</v>
      </c>
      <c r="I13" s="15">
        <f t="shared" si="14"/>
        <v>0</v>
      </c>
      <c r="J13" s="15">
        <f t="shared" si="14"/>
        <v>0</v>
      </c>
      <c r="K13" s="15">
        <f t="shared" si="14"/>
        <v>0.5305039787798409</v>
      </c>
      <c r="L13" s="15">
        <f t="shared" si="14"/>
        <v>0.63091482649842268</v>
      </c>
      <c r="M13" s="15">
        <f t="shared" si="14"/>
        <v>0</v>
      </c>
    </row>
    <row r="14" spans="1:13">
      <c r="A14" s="16" t="s">
        <v>24</v>
      </c>
      <c r="B14" s="17">
        <f t="shared" ref="B14:M14" si="15">B8*100/B5</f>
        <v>8.0996884735202492</v>
      </c>
      <c r="C14" s="17">
        <f t="shared" si="15"/>
        <v>1.1560693641618498</v>
      </c>
      <c r="D14" s="17">
        <f t="shared" si="15"/>
        <v>0</v>
      </c>
      <c r="E14" s="17">
        <f t="shared" si="15"/>
        <v>0</v>
      </c>
      <c r="F14" s="17">
        <f t="shared" si="15"/>
        <v>4.5197740112994351</v>
      </c>
      <c r="G14" s="17">
        <f t="shared" si="15"/>
        <v>4.918032786885246</v>
      </c>
      <c r="H14" s="17">
        <f t="shared" si="15"/>
        <v>14.832535885167465</v>
      </c>
      <c r="I14" s="17">
        <f t="shared" si="15"/>
        <v>0</v>
      </c>
      <c r="J14" s="17">
        <f t="shared" si="15"/>
        <v>0</v>
      </c>
      <c r="K14" s="17">
        <f t="shared" si="15"/>
        <v>7.9575596816976129</v>
      </c>
      <c r="L14" s="17">
        <f t="shared" si="15"/>
        <v>0.31545741324921134</v>
      </c>
      <c r="M14" s="17">
        <f t="shared" si="15"/>
        <v>0</v>
      </c>
    </row>
    <row r="15" spans="1:13">
      <c r="A15" s="18" t="s">
        <v>25</v>
      </c>
      <c r="B15" s="19">
        <f>+B14</f>
        <v>8.0996884735202492</v>
      </c>
      <c r="C15" s="19">
        <f>+(C12*100)/AVERAGE(B5:C5)</f>
        <v>8.995502248875562</v>
      </c>
      <c r="D15" s="19">
        <f>+(D12*100)/AVERAGE(B5:D5)</f>
        <v>8.6872586872586872</v>
      </c>
      <c r="E15" s="19">
        <f>+(E12*100)/AVERAGE(B5:E5)</f>
        <v>8.7019579405366212</v>
      </c>
      <c r="F15" s="19">
        <f>+(F12*100)/AVERAGE(B5:F5)</f>
        <v>13.271783035199077</v>
      </c>
      <c r="G15" s="19">
        <f>+(G12*100)/AVERAGE(B5:G5)</f>
        <v>18.294425917103382</v>
      </c>
      <c r="H15" s="19">
        <f>+(H12*100)/AVERAGE(B5:H5)</f>
        <v>35.041716328963055</v>
      </c>
      <c r="I15" s="19">
        <f>+(I12*100)/AVERAGE(B5:I5)</f>
        <v>34.13477819166949</v>
      </c>
      <c r="J15" s="19">
        <f>+(J12*100)/AVERAGE(B5:J5)</f>
        <v>33.362753751103263</v>
      </c>
      <c r="K15" s="19">
        <f>+(K12*100)/AVERAGE(B5:K5)</f>
        <v>41.313559322033896</v>
      </c>
      <c r="L15" s="19">
        <f>+(L12*100)/AVERAGE(B5:L5)</f>
        <v>42.193989738578061</v>
      </c>
      <c r="M15" s="19">
        <f>+(M12*100)/AVERAGE(B5:M5)</f>
        <v>42.964652223489168</v>
      </c>
    </row>
    <row r="16" spans="1:13">
      <c r="A16" s="20" t="s">
        <v>26</v>
      </c>
      <c r="B16" s="21">
        <f>AVERAGE(B5:M5)</f>
        <v>365.41666666666669</v>
      </c>
      <c r="C16" s="22"/>
      <c r="D16" s="22"/>
      <c r="E16" s="157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23</v>
      </c>
      <c r="C17" s="37"/>
      <c r="D17" s="22"/>
      <c r="E17" s="220"/>
      <c r="F17" s="220"/>
      <c r="G17" s="220"/>
      <c r="H17" s="220"/>
      <c r="I17" s="157"/>
      <c r="J17" s="22"/>
      <c r="K17" s="22"/>
      <c r="L17" s="22"/>
      <c r="M17" s="22"/>
    </row>
    <row r="18" spans="1:13">
      <c r="A18" s="26" t="s">
        <v>22</v>
      </c>
      <c r="B18" s="25">
        <f>SUM(B8:M8)</f>
        <v>157</v>
      </c>
      <c r="C18" s="37"/>
      <c r="D18" s="22"/>
      <c r="E18" s="157"/>
      <c r="F18" s="22"/>
      <c r="G18" s="22"/>
      <c r="H18" s="22"/>
      <c r="I18" s="27"/>
      <c r="J18" s="22"/>
      <c r="K18" s="22"/>
      <c r="L18" s="22"/>
      <c r="M18" s="22"/>
    </row>
    <row r="19" spans="1:13">
      <c r="A19" s="20" t="s">
        <v>28</v>
      </c>
      <c r="B19" s="28">
        <f>B17*100/B16</f>
        <v>6.2941847206385404</v>
      </c>
      <c r="C19" s="22"/>
      <c r="D19" s="22"/>
      <c r="E19" s="157"/>
      <c r="F19" s="22"/>
      <c r="G19" s="22"/>
      <c r="H19" s="22"/>
      <c r="I19" s="29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29.186187573282709</v>
      </c>
      <c r="C20" s="22"/>
      <c r="D20" s="22"/>
      <c r="E20" s="157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199.22745430458198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42.964652223489168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42.964652223489168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33" spans="1:13" ht="15.75">
      <c r="A33" s="248"/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  <c r="M33" s="248"/>
    </row>
    <row r="34" spans="1:13">
      <c r="A34" s="158"/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</row>
    <row r="35" spans="1:13">
      <c r="A35" s="158"/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</row>
    <row r="36" spans="1:13">
      <c r="A36" s="158"/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</row>
    <row r="37" spans="1:13">
      <c r="A37" s="160"/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</row>
    <row r="38" spans="1:13">
      <c r="A38" s="162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</row>
    <row r="39" spans="1:13">
      <c r="A39" s="164"/>
      <c r="B39" s="165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</row>
    <row r="40" spans="1:13">
      <c r="A40" s="158"/>
      <c r="B40" s="166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</row>
    <row r="41" spans="1:13">
      <c r="A41" s="158"/>
      <c r="B41" s="166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</row>
    <row r="42" spans="1:13">
      <c r="A42" s="162"/>
      <c r="B42" s="163"/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</row>
    <row r="43" spans="1:13">
      <c r="A43" s="162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</row>
    <row r="44" spans="1:13">
      <c r="A44" s="168"/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</row>
    <row r="45" spans="1:13">
      <c r="A45" s="162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</row>
    <row r="46" spans="1:13">
      <c r="A46" s="158"/>
      <c r="B46" s="170"/>
      <c r="C46" s="171"/>
      <c r="D46" s="171"/>
      <c r="E46" s="158"/>
      <c r="F46" s="171"/>
      <c r="G46" s="171"/>
      <c r="H46" s="171"/>
      <c r="I46" s="171"/>
      <c r="J46" s="171"/>
      <c r="K46" s="171"/>
      <c r="L46" s="171"/>
      <c r="M46" s="171"/>
    </row>
    <row r="47" spans="1:13">
      <c r="A47" s="160"/>
      <c r="B47" s="172"/>
      <c r="C47" s="159"/>
      <c r="D47" s="171"/>
      <c r="E47" s="249"/>
      <c r="F47" s="249"/>
      <c r="G47" s="249"/>
      <c r="H47" s="249"/>
      <c r="I47" s="158"/>
      <c r="J47" s="171"/>
      <c r="K47" s="171"/>
      <c r="L47" s="171"/>
      <c r="M47" s="171"/>
    </row>
    <row r="48" spans="1:13">
      <c r="A48" s="162"/>
      <c r="B48" s="172"/>
      <c r="C48" s="159"/>
      <c r="D48" s="171"/>
      <c r="E48" s="158"/>
      <c r="F48" s="171"/>
      <c r="G48" s="171"/>
      <c r="H48" s="171"/>
      <c r="I48" s="170"/>
      <c r="J48" s="171"/>
      <c r="K48" s="171"/>
      <c r="L48" s="171"/>
      <c r="M48" s="171"/>
    </row>
    <row r="49" spans="1:13">
      <c r="A49" s="158"/>
      <c r="B49" s="170"/>
      <c r="C49" s="171"/>
      <c r="D49" s="171"/>
      <c r="E49" s="158"/>
      <c r="F49" s="171"/>
      <c r="G49" s="171"/>
      <c r="H49" s="171"/>
      <c r="I49" s="172"/>
      <c r="J49" s="171"/>
      <c r="K49" s="171"/>
      <c r="L49" s="171"/>
      <c r="M49" s="171"/>
    </row>
    <row r="50" spans="1:13">
      <c r="A50" s="158"/>
      <c r="B50" s="173"/>
      <c r="C50" s="171"/>
      <c r="D50" s="171"/>
      <c r="E50" s="158"/>
      <c r="F50" s="171"/>
      <c r="G50" s="171"/>
      <c r="H50" s="171"/>
      <c r="I50" s="172"/>
      <c r="J50" s="171"/>
      <c r="K50" s="171"/>
      <c r="L50" s="171"/>
      <c r="M50" s="171"/>
    </row>
    <row r="51" spans="1:13">
      <c r="A51" s="158"/>
      <c r="B51" s="174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</row>
    <row r="52" spans="1:13">
      <c r="A52" s="158"/>
      <c r="B52" s="170"/>
      <c r="C52" s="171"/>
      <c r="D52" s="171"/>
      <c r="E52" s="171"/>
      <c r="F52" s="171"/>
      <c r="G52" s="171"/>
      <c r="H52" s="171"/>
      <c r="I52" s="171"/>
      <c r="J52" s="171"/>
      <c r="K52" s="171"/>
      <c r="L52" s="171"/>
      <c r="M52" s="171"/>
    </row>
    <row r="53" spans="1:13">
      <c r="A53" s="158"/>
      <c r="B53" s="172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</row>
    <row r="54" spans="1:13">
      <c r="A54" s="158"/>
      <c r="B54" s="172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</row>
    <row r="55" spans="1:13">
      <c r="A55" s="158"/>
      <c r="B55" s="170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</row>
  </sheetData>
  <mergeCells count="5">
    <mergeCell ref="A2:M2"/>
    <mergeCell ref="A33:M33"/>
    <mergeCell ref="E47:H47"/>
    <mergeCell ref="A3:M3"/>
    <mergeCell ref="E17:H1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07DB9-F6CB-4321-9E9D-0905F85BABD2}">
  <sheetPr>
    <tabColor theme="5" tint="0.39997558519241921"/>
  </sheetPr>
  <dimension ref="A2:M59"/>
  <sheetViews>
    <sheetView workbookViewId="0">
      <selection activeCell="B18" sqref="B18"/>
    </sheetView>
  </sheetViews>
  <sheetFormatPr baseColWidth="10" defaultRowHeight="15"/>
  <cols>
    <col min="1" max="1" width="34" customWidth="1"/>
  </cols>
  <sheetData>
    <row r="2" spans="1:13" ht="16.5" thickBot="1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</row>
    <row r="3" spans="1:13" ht="16.5" thickBot="1">
      <c r="A3" s="230" t="s">
        <v>137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2"/>
    </row>
    <row r="4" spans="1:13">
      <c r="A4" s="3" t="s">
        <v>2</v>
      </c>
      <c r="B4" s="3" t="s">
        <v>124</v>
      </c>
      <c r="C4" s="3" t="s">
        <v>125</v>
      </c>
      <c r="D4" s="3" t="s">
        <v>126</v>
      </c>
      <c r="E4" s="3" t="s">
        <v>127</v>
      </c>
      <c r="F4" s="3" t="s">
        <v>128</v>
      </c>
      <c r="G4" s="3" t="s">
        <v>129</v>
      </c>
      <c r="H4" s="3" t="s">
        <v>130</v>
      </c>
      <c r="I4" s="3" t="s">
        <v>131</v>
      </c>
      <c r="J4" s="3" t="s">
        <v>132</v>
      </c>
      <c r="K4" s="3" t="s">
        <v>133</v>
      </c>
      <c r="L4" s="3" t="s">
        <v>134</v>
      </c>
      <c r="M4" s="3" t="s">
        <v>135</v>
      </c>
    </row>
    <row r="5" spans="1:13">
      <c r="A5" s="4" t="s">
        <v>15</v>
      </c>
      <c r="B5" s="38">
        <v>315</v>
      </c>
      <c r="C5" s="38">
        <v>316</v>
      </c>
      <c r="D5" s="38">
        <v>307</v>
      </c>
      <c r="E5" s="38">
        <v>307</v>
      </c>
      <c r="F5" s="38">
        <v>307</v>
      </c>
      <c r="G5" s="38">
        <v>307</v>
      </c>
      <c r="H5" s="38">
        <v>372</v>
      </c>
      <c r="I5" s="38">
        <v>386</v>
      </c>
      <c r="J5" s="38">
        <v>422</v>
      </c>
      <c r="K5" s="38">
        <v>396</v>
      </c>
      <c r="L5" s="38">
        <v>357</v>
      </c>
      <c r="M5" s="38">
        <v>334</v>
      </c>
    </row>
    <row r="6" spans="1:13">
      <c r="A6" s="4" t="s">
        <v>16</v>
      </c>
      <c r="B6" s="6">
        <f t="shared" ref="B6:M6" si="0">(B5*180)-(8*B8)</f>
        <v>56036</v>
      </c>
      <c r="C6" s="6">
        <f t="shared" si="0"/>
        <v>56832</v>
      </c>
      <c r="D6" s="6">
        <f t="shared" si="0"/>
        <v>55180</v>
      </c>
      <c r="E6" s="6">
        <f t="shared" si="0"/>
        <v>54948</v>
      </c>
      <c r="F6" s="6">
        <f t="shared" si="0"/>
        <v>55252</v>
      </c>
      <c r="G6" s="6">
        <f t="shared" si="0"/>
        <v>55204</v>
      </c>
      <c r="H6" s="6">
        <f t="shared" si="0"/>
        <v>66944</v>
      </c>
      <c r="I6" s="6">
        <f t="shared" si="0"/>
        <v>69480</v>
      </c>
      <c r="J6" s="6">
        <f t="shared" si="0"/>
        <v>75952</v>
      </c>
      <c r="K6" s="6">
        <f t="shared" si="0"/>
        <v>71104</v>
      </c>
      <c r="L6" s="6">
        <f t="shared" si="0"/>
        <v>64260</v>
      </c>
      <c r="M6" s="6">
        <f t="shared" si="0"/>
        <v>60120</v>
      </c>
    </row>
    <row r="7" spans="1:13">
      <c r="A7" s="7" t="s">
        <v>17</v>
      </c>
      <c r="B7" s="8">
        <v>5</v>
      </c>
      <c r="C7" s="8">
        <v>1</v>
      </c>
      <c r="D7" s="8">
        <v>1</v>
      </c>
      <c r="E7" s="8">
        <v>3</v>
      </c>
      <c r="F7" s="8">
        <v>1</v>
      </c>
      <c r="G7" s="8">
        <v>1</v>
      </c>
      <c r="H7" s="8">
        <v>1</v>
      </c>
      <c r="I7" s="8">
        <v>0</v>
      </c>
      <c r="J7" s="8">
        <v>1</v>
      </c>
      <c r="K7" s="8">
        <v>2</v>
      </c>
      <c r="L7" s="8">
        <v>0</v>
      </c>
      <c r="M7" s="8">
        <v>1</v>
      </c>
    </row>
    <row r="8" spans="1:13">
      <c r="A8" s="9" t="s">
        <v>18</v>
      </c>
      <c r="B8" s="10">
        <v>83</v>
      </c>
      <c r="C8" s="10">
        <v>6</v>
      </c>
      <c r="D8" s="10">
        <v>10</v>
      </c>
      <c r="E8" s="10">
        <v>39</v>
      </c>
      <c r="F8" s="10">
        <v>1</v>
      </c>
      <c r="G8" s="10">
        <v>7</v>
      </c>
      <c r="H8" s="10">
        <v>2</v>
      </c>
      <c r="I8" s="10">
        <v>0</v>
      </c>
      <c r="J8" s="10">
        <v>1</v>
      </c>
      <c r="K8" s="10">
        <v>22</v>
      </c>
      <c r="L8" s="10">
        <v>0</v>
      </c>
      <c r="M8" s="10">
        <v>0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89.228353201513315</v>
      </c>
      <c r="C10" s="13">
        <f t="shared" si="1"/>
        <v>17.59572072072072</v>
      </c>
      <c r="D10" s="13">
        <f t="shared" si="1"/>
        <v>18.122508155128671</v>
      </c>
      <c r="E10" s="13">
        <f t="shared" si="1"/>
        <v>54.597073596855211</v>
      </c>
      <c r="F10" s="13">
        <f t="shared" si="1"/>
        <v>18.098892347788315</v>
      </c>
      <c r="G10" s="13">
        <f t="shared" si="1"/>
        <v>18.114629374682995</v>
      </c>
      <c r="H10" s="13">
        <f t="shared" si="1"/>
        <v>14.937858508604206</v>
      </c>
      <c r="I10" s="13">
        <f t="shared" si="1"/>
        <v>0</v>
      </c>
      <c r="J10" s="13">
        <f t="shared" si="1"/>
        <v>13.166210238045082</v>
      </c>
      <c r="K10" s="13">
        <f t="shared" si="1"/>
        <v>28.127812781278127</v>
      </c>
      <c r="L10" s="13">
        <f t="shared" si="1"/>
        <v>0</v>
      </c>
      <c r="M10" s="13">
        <f t="shared" si="1"/>
        <v>16.633399866932802</v>
      </c>
    </row>
    <row r="11" spans="1:13">
      <c r="A11" s="4" t="s">
        <v>21</v>
      </c>
      <c r="B11" s="13">
        <f t="shared" ref="B11:M11" si="2">B8*1000000/B6</f>
        <v>1481.1906631451211</v>
      </c>
      <c r="C11" s="13">
        <f t="shared" si="2"/>
        <v>105.57432432432432</v>
      </c>
      <c r="D11" s="13">
        <f t="shared" si="2"/>
        <v>181.22508155128671</v>
      </c>
      <c r="E11" s="13">
        <f t="shared" si="2"/>
        <v>709.76195675911777</v>
      </c>
      <c r="F11" s="13">
        <f t="shared" si="2"/>
        <v>18.098892347788315</v>
      </c>
      <c r="G11" s="13">
        <f t="shared" si="2"/>
        <v>126.80240562278095</v>
      </c>
      <c r="H11" s="13">
        <f t="shared" si="2"/>
        <v>29.875717017208412</v>
      </c>
      <c r="I11" s="13">
        <f t="shared" si="2"/>
        <v>0</v>
      </c>
      <c r="J11" s="13">
        <f t="shared" si="2"/>
        <v>13.166210238045082</v>
      </c>
      <c r="K11" s="13">
        <f t="shared" si="2"/>
        <v>309.40594059405942</v>
      </c>
      <c r="L11" s="13">
        <f t="shared" si="2"/>
        <v>0</v>
      </c>
      <c r="M11" s="13">
        <f t="shared" si="2"/>
        <v>0</v>
      </c>
    </row>
    <row r="12" spans="1:13">
      <c r="A12" s="9" t="s">
        <v>22</v>
      </c>
      <c r="B12" s="14">
        <f>B8</f>
        <v>83</v>
      </c>
      <c r="C12" s="14">
        <f t="shared" ref="C12" si="3">+B12+C8</f>
        <v>89</v>
      </c>
      <c r="D12" s="14">
        <f t="shared" ref="D12" si="4">+C12+D8</f>
        <v>99</v>
      </c>
      <c r="E12" s="14">
        <f t="shared" ref="E12" si="5">+D12+E8</f>
        <v>138</v>
      </c>
      <c r="F12" s="14">
        <f t="shared" ref="F12" si="6">+E12+F8</f>
        <v>139</v>
      </c>
      <c r="G12" s="14">
        <f t="shared" ref="G12" si="7">+F12+G8</f>
        <v>146</v>
      </c>
      <c r="H12" s="14">
        <f t="shared" ref="H12" si="8">+G12+H8</f>
        <v>148</v>
      </c>
      <c r="I12" s="14">
        <f t="shared" ref="I12" si="9">+H12+I8</f>
        <v>148</v>
      </c>
      <c r="J12" s="14">
        <f t="shared" ref="J12" si="10">+I12+J8</f>
        <v>149</v>
      </c>
      <c r="K12" s="14">
        <f t="shared" ref="K12" si="11">+J12+K8</f>
        <v>171</v>
      </c>
      <c r="L12" s="14">
        <f t="shared" ref="L12" si="12">+K12+L8</f>
        <v>171</v>
      </c>
      <c r="M12" s="14">
        <f t="shared" ref="M12" si="13">+L12+M8</f>
        <v>171</v>
      </c>
    </row>
    <row r="13" spans="1:13">
      <c r="A13" s="9" t="s">
        <v>23</v>
      </c>
      <c r="B13" s="15">
        <f t="shared" ref="B13:M13" si="14">B7*100/B5</f>
        <v>1.5873015873015872</v>
      </c>
      <c r="C13" s="15">
        <f t="shared" si="14"/>
        <v>0.31645569620253167</v>
      </c>
      <c r="D13" s="15">
        <f t="shared" si="14"/>
        <v>0.32573289902280128</v>
      </c>
      <c r="E13" s="15">
        <f t="shared" si="14"/>
        <v>0.9771986970684039</v>
      </c>
      <c r="F13" s="15">
        <f t="shared" si="14"/>
        <v>0.32573289902280128</v>
      </c>
      <c r="G13" s="15">
        <f t="shared" si="14"/>
        <v>0.32573289902280128</v>
      </c>
      <c r="H13" s="15">
        <f t="shared" si="14"/>
        <v>0.26881720430107525</v>
      </c>
      <c r="I13" s="15">
        <f t="shared" si="14"/>
        <v>0</v>
      </c>
      <c r="J13" s="15">
        <f t="shared" si="14"/>
        <v>0.23696682464454977</v>
      </c>
      <c r="K13" s="15">
        <f t="shared" si="14"/>
        <v>0.50505050505050508</v>
      </c>
      <c r="L13" s="15">
        <f t="shared" si="14"/>
        <v>0</v>
      </c>
      <c r="M13" s="15">
        <f t="shared" si="14"/>
        <v>0.29940119760479039</v>
      </c>
    </row>
    <row r="14" spans="1:13">
      <c r="A14" s="16" t="s">
        <v>24</v>
      </c>
      <c r="B14" s="17">
        <f t="shared" ref="B14:M14" si="15">B8*100/B5</f>
        <v>26.349206349206348</v>
      </c>
      <c r="C14" s="17">
        <f t="shared" si="15"/>
        <v>1.8987341772151898</v>
      </c>
      <c r="D14" s="17">
        <f t="shared" si="15"/>
        <v>3.2573289902280131</v>
      </c>
      <c r="E14" s="17">
        <f t="shared" si="15"/>
        <v>12.703583061889251</v>
      </c>
      <c r="F14" s="17">
        <f t="shared" si="15"/>
        <v>0.32573289902280128</v>
      </c>
      <c r="G14" s="17">
        <f t="shared" si="15"/>
        <v>2.2801302931596092</v>
      </c>
      <c r="H14" s="17">
        <f t="shared" si="15"/>
        <v>0.5376344086021505</v>
      </c>
      <c r="I14" s="17">
        <f t="shared" si="15"/>
        <v>0</v>
      </c>
      <c r="J14" s="17">
        <f t="shared" si="15"/>
        <v>0.23696682464454977</v>
      </c>
      <c r="K14" s="17">
        <f t="shared" si="15"/>
        <v>5.5555555555555554</v>
      </c>
      <c r="L14" s="17">
        <f t="shared" si="15"/>
        <v>0</v>
      </c>
      <c r="M14" s="17">
        <f t="shared" si="15"/>
        <v>0</v>
      </c>
    </row>
    <row r="15" spans="1:13">
      <c r="A15" s="18" t="s">
        <v>25</v>
      </c>
      <c r="B15" s="19">
        <f>+B14</f>
        <v>26.349206349206348</v>
      </c>
      <c r="C15" s="19">
        <f>+(C12*100)/AVERAGE(B5:C5)</f>
        <v>28.209191759112521</v>
      </c>
      <c r="D15" s="19">
        <f>+(D12*100)/AVERAGE(B5:D5)</f>
        <v>31.663113006396586</v>
      </c>
      <c r="E15" s="19">
        <f>+(E12*100)/AVERAGE(B5:E5)</f>
        <v>44.337349397590359</v>
      </c>
      <c r="F15" s="19">
        <f>+(F12*100)/AVERAGE(B5:F5)</f>
        <v>44.78092783505155</v>
      </c>
      <c r="G15" s="19">
        <f>+(G12*100)/AVERAGE(B5:G5)</f>
        <v>47.122108660570198</v>
      </c>
      <c r="H15" s="19">
        <f>+(H12*100)/AVERAGE(B5:H5)</f>
        <v>46.436575526669657</v>
      </c>
      <c r="I15" s="19">
        <f>+(I12*100)/AVERAGE(B5:I5)</f>
        <v>45.242644249140234</v>
      </c>
      <c r="J15" s="19">
        <f>+(J12*100)/AVERAGE(B5:J5)</f>
        <v>44.126357354392887</v>
      </c>
      <c r="K15" s="19">
        <f>+(K12*100)/AVERAGE(B5:K5)</f>
        <v>49.78165938864629</v>
      </c>
      <c r="L15" s="19">
        <f>+(L12*100)/AVERAGE(B5:L5)</f>
        <v>49.60443037974683</v>
      </c>
      <c r="M15" s="19">
        <f>+(M12*100)/AVERAGE(B5:M5)</f>
        <v>49.733397964129914</v>
      </c>
    </row>
    <row r="16" spans="1:13">
      <c r="A16" s="20" t="s">
        <v>26</v>
      </c>
      <c r="B16" s="21">
        <f>AVERAGE(B5:M5)</f>
        <v>343.83333333333331</v>
      </c>
      <c r="C16" s="22"/>
      <c r="D16" s="22"/>
      <c r="E16" s="157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17</v>
      </c>
      <c r="C17" s="37"/>
      <c r="D17" s="22"/>
      <c r="E17" s="220"/>
      <c r="F17" s="220"/>
      <c r="G17" s="220"/>
      <c r="H17" s="220"/>
      <c r="I17" s="157"/>
      <c r="K17" s="22"/>
      <c r="L17" s="22"/>
      <c r="M17" s="22"/>
    </row>
    <row r="18" spans="1:13">
      <c r="A18" s="26" t="s">
        <v>22</v>
      </c>
      <c r="B18" s="25">
        <f>SUM(B8:M8)</f>
        <v>171</v>
      </c>
      <c r="C18" s="37"/>
      <c r="D18" s="22"/>
      <c r="E18" s="157"/>
      <c r="F18" s="22"/>
      <c r="G18" s="22"/>
      <c r="H18" s="22"/>
      <c r="I18" s="22"/>
      <c r="K18" s="22"/>
      <c r="L18" s="22"/>
      <c r="M18" s="22"/>
    </row>
    <row r="19" spans="1:13">
      <c r="A19" s="20" t="s">
        <v>28</v>
      </c>
      <c r="B19" s="28">
        <f>B17*100/B16</f>
        <v>4.944255937954436</v>
      </c>
      <c r="C19" s="22"/>
      <c r="D19" s="22"/>
      <c r="E19" s="157"/>
      <c r="F19" s="22"/>
      <c r="G19" s="22"/>
      <c r="H19" s="22"/>
      <c r="I19" s="22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22.932314598981264</v>
      </c>
      <c r="C20" s="22"/>
      <c r="D20" s="22"/>
      <c r="E20" s="157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230.67210567210566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49.733397964129914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49.733397964129914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37" spans="1:13" ht="15.75">
      <c r="A37" s="248"/>
      <c r="B37" s="248"/>
      <c r="C37" s="248"/>
      <c r="D37" s="248"/>
      <c r="E37" s="248"/>
      <c r="F37" s="248"/>
      <c r="G37" s="248"/>
      <c r="H37" s="248"/>
      <c r="I37" s="248"/>
      <c r="J37" s="248"/>
      <c r="K37" s="248"/>
      <c r="L37" s="248"/>
      <c r="M37" s="248"/>
    </row>
    <row r="38" spans="1:13">
      <c r="A38" s="158"/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</row>
    <row r="39" spans="1:13">
      <c r="A39" s="158"/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</row>
    <row r="40" spans="1:13">
      <c r="A40" s="158"/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</row>
    <row r="41" spans="1:13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</row>
    <row r="42" spans="1:13">
      <c r="A42" s="162"/>
      <c r="B42" s="163"/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</row>
    <row r="43" spans="1:13">
      <c r="A43" s="164"/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</row>
    <row r="44" spans="1:13">
      <c r="A44" s="158"/>
      <c r="B44" s="166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</row>
    <row r="45" spans="1:13">
      <c r="A45" s="158"/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</row>
    <row r="46" spans="1:13">
      <c r="A46" s="162"/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</row>
    <row r="47" spans="1:13">
      <c r="A47" s="162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</row>
    <row r="48" spans="1:13">
      <c r="A48" s="168"/>
      <c r="B48" s="169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</row>
    <row r="49" spans="1:13">
      <c r="A49" s="162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</row>
    <row r="50" spans="1:13">
      <c r="A50" s="158"/>
      <c r="B50" s="170"/>
      <c r="C50" s="171"/>
      <c r="D50" s="171"/>
      <c r="E50" s="158"/>
      <c r="F50" s="171"/>
      <c r="G50" s="171"/>
      <c r="H50" s="171"/>
      <c r="I50" s="171"/>
      <c r="J50" s="171"/>
      <c r="K50" s="171"/>
      <c r="L50" s="171"/>
      <c r="M50" s="171"/>
    </row>
    <row r="51" spans="1:13">
      <c r="A51" s="160"/>
      <c r="B51" s="172"/>
      <c r="C51" s="159"/>
      <c r="D51" s="171"/>
      <c r="E51" s="249"/>
      <c r="F51" s="249"/>
      <c r="G51" s="249"/>
      <c r="H51" s="249"/>
      <c r="I51" s="158"/>
      <c r="J51" s="175"/>
      <c r="K51" s="171"/>
      <c r="L51" s="171"/>
      <c r="M51" s="171"/>
    </row>
    <row r="52" spans="1:13">
      <c r="A52" s="162"/>
      <c r="B52" s="172"/>
      <c r="C52" s="159"/>
      <c r="D52" s="171"/>
      <c r="E52" s="158"/>
      <c r="F52" s="171"/>
      <c r="G52" s="171"/>
      <c r="H52" s="171"/>
      <c r="I52" s="171"/>
      <c r="J52" s="175"/>
      <c r="K52" s="171"/>
      <c r="L52" s="171"/>
      <c r="M52" s="171"/>
    </row>
    <row r="53" spans="1:13">
      <c r="A53" s="158"/>
      <c r="B53" s="170"/>
      <c r="C53" s="171"/>
      <c r="D53" s="171"/>
      <c r="E53" s="158"/>
      <c r="F53" s="171"/>
      <c r="G53" s="171"/>
      <c r="H53" s="171"/>
      <c r="I53" s="171"/>
      <c r="J53" s="171"/>
      <c r="K53" s="171"/>
      <c r="L53" s="171"/>
      <c r="M53" s="171"/>
    </row>
    <row r="54" spans="1:13">
      <c r="A54" s="158"/>
      <c r="B54" s="173"/>
      <c r="C54" s="171"/>
      <c r="D54" s="171"/>
      <c r="E54" s="158"/>
      <c r="F54" s="171"/>
      <c r="G54" s="171"/>
      <c r="H54" s="171"/>
      <c r="I54" s="172"/>
      <c r="J54" s="171"/>
      <c r="K54" s="171"/>
      <c r="L54" s="171"/>
      <c r="M54" s="171"/>
    </row>
    <row r="55" spans="1:13">
      <c r="A55" s="158"/>
      <c r="B55" s="174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</row>
    <row r="56" spans="1:13">
      <c r="A56" s="158"/>
      <c r="B56" s="170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</row>
    <row r="57" spans="1:13">
      <c r="A57" s="158"/>
      <c r="B57" s="172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</row>
    <row r="58" spans="1:13">
      <c r="A58" s="158"/>
      <c r="B58" s="172"/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</row>
    <row r="59" spans="1:13">
      <c r="A59" s="158"/>
      <c r="B59" s="170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</row>
  </sheetData>
  <mergeCells count="5">
    <mergeCell ref="A2:M2"/>
    <mergeCell ref="A37:M37"/>
    <mergeCell ref="E51:H51"/>
    <mergeCell ref="A3:M3"/>
    <mergeCell ref="E17:H1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BDA84-0B73-416F-A2A8-13CEFB682936}">
  <dimension ref="A1:H8"/>
  <sheetViews>
    <sheetView showGridLines="0" topLeftCell="A28" workbookViewId="0">
      <selection activeCell="H23" sqref="H23"/>
    </sheetView>
  </sheetViews>
  <sheetFormatPr baseColWidth="10" defaultRowHeight="15"/>
  <cols>
    <col min="2" max="2" width="24.85546875" bestFit="1" customWidth="1"/>
    <col min="3" max="3" width="22.42578125" bestFit="1" customWidth="1"/>
    <col min="4" max="4" width="25.5703125" bestFit="1" customWidth="1"/>
    <col min="5" max="5" width="22" bestFit="1" customWidth="1"/>
    <col min="6" max="6" width="20.7109375" bestFit="1" customWidth="1"/>
    <col min="7" max="7" width="19" bestFit="1" customWidth="1"/>
    <col min="8" max="8" width="22.85546875" bestFit="1" customWidth="1"/>
  </cols>
  <sheetData>
    <row r="1" spans="1:8" ht="15.75" thickBot="1">
      <c r="A1" s="147"/>
      <c r="B1" s="151" t="s">
        <v>27</v>
      </c>
      <c r="C1" s="152" t="s">
        <v>22</v>
      </c>
      <c r="D1" s="153" t="s">
        <v>28</v>
      </c>
      <c r="E1" s="153" t="s">
        <v>29</v>
      </c>
      <c r="F1" s="153" t="s">
        <v>30</v>
      </c>
      <c r="G1" s="153" t="s">
        <v>31</v>
      </c>
      <c r="H1" s="154" t="s">
        <v>34</v>
      </c>
    </row>
    <row r="2" spans="1:8">
      <c r="A2" s="147">
        <v>2015</v>
      </c>
      <c r="B2" s="41">
        <v>48</v>
      </c>
      <c r="C2" s="149">
        <v>249</v>
      </c>
      <c r="D2" s="149">
        <v>15.55</v>
      </c>
      <c r="E2" s="149">
        <v>72.19</v>
      </c>
      <c r="F2" s="149">
        <v>374.5</v>
      </c>
      <c r="G2" s="149">
        <v>80.650000000000006</v>
      </c>
      <c r="H2" s="149">
        <v>80.650000000000006</v>
      </c>
    </row>
    <row r="3" spans="1:8">
      <c r="A3" s="147">
        <v>2016</v>
      </c>
      <c r="B3" s="41">
        <v>45</v>
      </c>
      <c r="C3" s="149">
        <v>222</v>
      </c>
      <c r="D3" s="149">
        <v>11.26</v>
      </c>
      <c r="E3" s="149">
        <v>52.22</v>
      </c>
      <c r="F3" s="149">
        <v>257.60000000000002</v>
      </c>
      <c r="G3" s="149">
        <v>55.53</v>
      </c>
      <c r="H3" s="149">
        <v>55.53</v>
      </c>
    </row>
    <row r="4" spans="1:8">
      <c r="A4" s="147">
        <v>2017</v>
      </c>
      <c r="B4" s="149">
        <v>54</v>
      </c>
      <c r="C4" s="149">
        <v>235</v>
      </c>
      <c r="D4" s="149">
        <v>13.06</v>
      </c>
      <c r="E4" s="150">
        <v>60.6</v>
      </c>
      <c r="F4" s="149">
        <v>263.7</v>
      </c>
      <c r="G4" s="149">
        <v>56.84</v>
      </c>
      <c r="H4" s="149">
        <v>56.84</v>
      </c>
    </row>
    <row r="5" spans="1:8">
      <c r="A5" s="147">
        <v>2018</v>
      </c>
      <c r="B5" s="149">
        <v>52</v>
      </c>
      <c r="C5" s="149">
        <v>146</v>
      </c>
      <c r="D5" s="149">
        <v>13.69</v>
      </c>
      <c r="E5" s="149">
        <v>63.48</v>
      </c>
      <c r="F5" s="149">
        <v>178.2</v>
      </c>
      <c r="G5" s="149">
        <v>38.450000000000003</v>
      </c>
      <c r="H5" s="149">
        <v>38.450000000000003</v>
      </c>
    </row>
    <row r="6" spans="1:8">
      <c r="A6" s="147">
        <v>2019</v>
      </c>
      <c r="B6" s="149">
        <v>48</v>
      </c>
      <c r="C6" s="149">
        <v>175</v>
      </c>
      <c r="D6" s="149">
        <v>12.94</v>
      </c>
      <c r="E6" s="149">
        <v>60.02</v>
      </c>
      <c r="F6" s="149">
        <v>223.8</v>
      </c>
      <c r="G6" s="149">
        <v>48.26</v>
      </c>
      <c r="H6" s="149">
        <v>48.26</v>
      </c>
    </row>
    <row r="7" spans="1:8">
      <c r="A7" s="147">
        <v>2020</v>
      </c>
      <c r="B7" s="148">
        <v>21</v>
      </c>
      <c r="C7" s="149">
        <v>239</v>
      </c>
      <c r="D7" s="149">
        <v>6.08</v>
      </c>
      <c r="E7" s="149">
        <v>28.22</v>
      </c>
      <c r="F7" s="149">
        <v>321.2</v>
      </c>
      <c r="G7" s="149">
        <v>69.19</v>
      </c>
      <c r="H7" s="149">
        <v>69.19</v>
      </c>
    </row>
    <row r="8" spans="1:8">
      <c r="A8" s="147">
        <v>2021</v>
      </c>
      <c r="B8" s="148">
        <v>9</v>
      </c>
      <c r="C8" s="149">
        <v>28</v>
      </c>
      <c r="D8" s="150">
        <v>3.68</v>
      </c>
      <c r="E8" s="149">
        <v>17.03</v>
      </c>
      <c r="F8" s="149">
        <v>53</v>
      </c>
      <c r="G8" s="149">
        <v>11.44</v>
      </c>
      <c r="H8" s="149">
        <v>11.44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7D53D-DD24-4A0C-9C78-BA1926192BA4}">
  <dimension ref="A1:M50"/>
  <sheetViews>
    <sheetView showGridLines="0" tabSelected="1" zoomScaleNormal="100" workbookViewId="0">
      <selection activeCell="J71" sqref="J71"/>
    </sheetView>
  </sheetViews>
  <sheetFormatPr baseColWidth="10" defaultRowHeight="15"/>
  <cols>
    <col min="1" max="1" width="27.42578125" customWidth="1"/>
  </cols>
  <sheetData>
    <row r="1" spans="1:13">
      <c r="A1" s="225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>
      <c r="A2" s="225" t="s">
        <v>36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4" spans="1:13">
      <c r="A4" s="34" t="s">
        <v>2</v>
      </c>
      <c r="B4" s="34" t="s">
        <v>3</v>
      </c>
      <c r="C4" s="34" t="s">
        <v>4</v>
      </c>
      <c r="D4" s="34" t="s">
        <v>5</v>
      </c>
      <c r="E4" s="34" t="s">
        <v>6</v>
      </c>
      <c r="F4" s="34" t="s">
        <v>7</v>
      </c>
      <c r="G4" s="34" t="s">
        <v>8</v>
      </c>
      <c r="H4" s="34" t="s">
        <v>9</v>
      </c>
      <c r="I4" s="34" t="s">
        <v>10</v>
      </c>
      <c r="J4" s="34" t="s">
        <v>11</v>
      </c>
      <c r="K4" s="34" t="s">
        <v>12</v>
      </c>
      <c r="L4" s="34" t="s">
        <v>13</v>
      </c>
      <c r="M4" s="34" t="s">
        <v>14</v>
      </c>
    </row>
    <row r="5" spans="1:13">
      <c r="A5" s="4" t="s">
        <v>15</v>
      </c>
      <c r="B5" s="5">
        <v>11</v>
      </c>
      <c r="C5" s="5">
        <v>41</v>
      </c>
      <c r="D5" s="5">
        <v>71</v>
      </c>
      <c r="E5" s="5">
        <v>36</v>
      </c>
      <c r="F5" s="5">
        <v>17</v>
      </c>
      <c r="G5" s="5">
        <v>11</v>
      </c>
      <c r="H5" s="5">
        <v>11</v>
      </c>
      <c r="I5" s="5">
        <v>11</v>
      </c>
      <c r="J5" s="5">
        <v>11</v>
      </c>
      <c r="K5" s="5">
        <v>11</v>
      </c>
      <c r="L5" s="5">
        <v>11</v>
      </c>
      <c r="M5" s="5">
        <v>11</v>
      </c>
    </row>
    <row r="6" spans="1:13">
      <c r="A6" s="4" t="s">
        <v>16</v>
      </c>
      <c r="B6" s="6">
        <f>(B5*180)-(8*B8)</f>
        <v>1932</v>
      </c>
      <c r="C6" s="6">
        <f>(C5*180)-(8*C8)</f>
        <v>7380</v>
      </c>
      <c r="D6" s="6">
        <f t="shared" ref="D6:M6" si="0">(D5*180)-(8*D8)</f>
        <v>12780</v>
      </c>
      <c r="E6" s="6">
        <f t="shared" si="0"/>
        <v>6240</v>
      </c>
      <c r="F6" s="6">
        <f t="shared" si="0"/>
        <v>3060</v>
      </c>
      <c r="G6" s="6">
        <f t="shared" si="0"/>
        <v>1980</v>
      </c>
      <c r="H6" s="6">
        <f t="shared" si="0"/>
        <v>1980</v>
      </c>
      <c r="I6" s="6">
        <f t="shared" si="0"/>
        <v>1980</v>
      </c>
      <c r="J6" s="6">
        <f t="shared" si="0"/>
        <v>1980</v>
      </c>
      <c r="K6" s="6">
        <f t="shared" si="0"/>
        <v>1980</v>
      </c>
      <c r="L6" s="6">
        <f t="shared" si="0"/>
        <v>1980</v>
      </c>
      <c r="M6" s="6">
        <f t="shared" si="0"/>
        <v>1980</v>
      </c>
    </row>
    <row r="7" spans="1:13">
      <c r="A7" s="7" t="s">
        <v>17</v>
      </c>
      <c r="B7" s="8">
        <v>1</v>
      </c>
      <c r="C7" s="8">
        <v>0</v>
      </c>
      <c r="D7" s="8">
        <v>0</v>
      </c>
      <c r="E7" s="8">
        <v>2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  <row r="8" spans="1:13">
      <c r="A8" s="9" t="s">
        <v>18</v>
      </c>
      <c r="B8" s="10">
        <v>6</v>
      </c>
      <c r="C8" s="10">
        <v>0</v>
      </c>
      <c r="D8" s="10">
        <v>0</v>
      </c>
      <c r="E8" s="10">
        <v>30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517.59834368530016</v>
      </c>
      <c r="C10" s="13">
        <f t="shared" si="1"/>
        <v>0</v>
      </c>
      <c r="D10" s="13">
        <f t="shared" si="1"/>
        <v>0</v>
      </c>
      <c r="E10" s="13">
        <f t="shared" si="1"/>
        <v>320.5128205128205</v>
      </c>
      <c r="F10" s="13">
        <f t="shared" si="1"/>
        <v>0</v>
      </c>
      <c r="G10" s="13">
        <f t="shared" si="1"/>
        <v>0</v>
      </c>
      <c r="H10" s="13">
        <f t="shared" si="1"/>
        <v>0</v>
      </c>
      <c r="I10" s="13">
        <f t="shared" si="1"/>
        <v>0</v>
      </c>
      <c r="J10" s="13">
        <f t="shared" si="1"/>
        <v>0</v>
      </c>
      <c r="K10" s="13">
        <f t="shared" si="1"/>
        <v>0</v>
      </c>
      <c r="L10" s="13">
        <f t="shared" si="1"/>
        <v>0</v>
      </c>
      <c r="M10" s="13">
        <f t="shared" si="1"/>
        <v>0</v>
      </c>
    </row>
    <row r="11" spans="1:13">
      <c r="A11" s="4" t="s">
        <v>21</v>
      </c>
      <c r="B11" s="13">
        <f t="shared" ref="B11:M11" si="2">B8*1000000/B6</f>
        <v>3105.5900621118012</v>
      </c>
      <c r="C11" s="13">
        <f t="shared" si="2"/>
        <v>0</v>
      </c>
      <c r="D11" s="13">
        <f t="shared" si="2"/>
        <v>0</v>
      </c>
      <c r="E11" s="13">
        <f t="shared" si="2"/>
        <v>4807.6923076923076</v>
      </c>
      <c r="F11" s="13">
        <f t="shared" si="2"/>
        <v>0</v>
      </c>
      <c r="G11" s="13">
        <f t="shared" si="2"/>
        <v>0</v>
      </c>
      <c r="H11" s="13">
        <f t="shared" si="2"/>
        <v>0</v>
      </c>
      <c r="I11" s="13">
        <f t="shared" si="2"/>
        <v>0</v>
      </c>
      <c r="J11" s="13">
        <f t="shared" si="2"/>
        <v>0</v>
      </c>
      <c r="K11" s="13">
        <f t="shared" si="2"/>
        <v>0</v>
      </c>
      <c r="L11" s="13">
        <f t="shared" si="2"/>
        <v>0</v>
      </c>
      <c r="M11" s="13">
        <f t="shared" si="2"/>
        <v>0</v>
      </c>
    </row>
    <row r="12" spans="1:13">
      <c r="A12" s="9" t="s">
        <v>22</v>
      </c>
      <c r="B12" s="14">
        <f>B8</f>
        <v>6</v>
      </c>
      <c r="C12" s="14">
        <f t="shared" ref="C12:M12" si="3">+B12+C8</f>
        <v>6</v>
      </c>
      <c r="D12" s="14">
        <f t="shared" si="3"/>
        <v>6</v>
      </c>
      <c r="E12" s="14">
        <f t="shared" si="3"/>
        <v>36</v>
      </c>
      <c r="F12" s="14">
        <f t="shared" si="3"/>
        <v>36</v>
      </c>
      <c r="G12" s="14">
        <f t="shared" si="3"/>
        <v>36</v>
      </c>
      <c r="H12" s="14">
        <f t="shared" si="3"/>
        <v>36</v>
      </c>
      <c r="I12" s="14">
        <f t="shared" si="3"/>
        <v>36</v>
      </c>
      <c r="J12" s="14">
        <f t="shared" si="3"/>
        <v>36</v>
      </c>
      <c r="K12" s="14">
        <f t="shared" si="3"/>
        <v>36</v>
      </c>
      <c r="L12" s="14">
        <f t="shared" si="3"/>
        <v>36</v>
      </c>
      <c r="M12" s="14">
        <f t="shared" si="3"/>
        <v>36</v>
      </c>
    </row>
    <row r="13" spans="1:13">
      <c r="A13" s="9" t="s">
        <v>23</v>
      </c>
      <c r="B13" s="15">
        <f t="shared" ref="B13:M13" si="4">B7*100/B5</f>
        <v>9.0909090909090917</v>
      </c>
      <c r="C13" s="15">
        <f t="shared" si="4"/>
        <v>0</v>
      </c>
      <c r="D13" s="15">
        <f t="shared" si="4"/>
        <v>0</v>
      </c>
      <c r="E13" s="15">
        <f t="shared" si="4"/>
        <v>5.5555555555555554</v>
      </c>
      <c r="F13" s="15">
        <f t="shared" si="4"/>
        <v>0</v>
      </c>
      <c r="G13" s="15">
        <f t="shared" si="4"/>
        <v>0</v>
      </c>
      <c r="H13" s="15">
        <f t="shared" si="4"/>
        <v>0</v>
      </c>
      <c r="I13" s="15">
        <f t="shared" si="4"/>
        <v>0</v>
      </c>
      <c r="J13" s="15">
        <f t="shared" si="4"/>
        <v>0</v>
      </c>
      <c r="K13" s="15">
        <f t="shared" si="4"/>
        <v>0</v>
      </c>
      <c r="L13" s="15">
        <f t="shared" si="4"/>
        <v>0</v>
      </c>
      <c r="M13" s="15">
        <f t="shared" si="4"/>
        <v>0</v>
      </c>
    </row>
    <row r="14" spans="1:13">
      <c r="A14" s="16" t="s">
        <v>24</v>
      </c>
      <c r="B14" s="17">
        <f t="shared" ref="B14:M14" si="5">B8*100/B5</f>
        <v>54.545454545454547</v>
      </c>
      <c r="C14" s="17">
        <f t="shared" si="5"/>
        <v>0</v>
      </c>
      <c r="D14" s="17">
        <f t="shared" si="5"/>
        <v>0</v>
      </c>
      <c r="E14" s="17">
        <f t="shared" si="5"/>
        <v>83.333333333333329</v>
      </c>
      <c r="F14" s="17">
        <f t="shared" si="5"/>
        <v>0</v>
      </c>
      <c r="G14" s="17">
        <f t="shared" si="5"/>
        <v>0</v>
      </c>
      <c r="H14" s="17">
        <f t="shared" si="5"/>
        <v>0</v>
      </c>
      <c r="I14" s="17">
        <f t="shared" si="5"/>
        <v>0</v>
      </c>
      <c r="J14" s="17">
        <f t="shared" si="5"/>
        <v>0</v>
      </c>
      <c r="K14" s="17">
        <f t="shared" si="5"/>
        <v>0</v>
      </c>
      <c r="L14" s="17">
        <f t="shared" si="5"/>
        <v>0</v>
      </c>
      <c r="M14" s="17">
        <f t="shared" si="5"/>
        <v>0</v>
      </c>
    </row>
    <row r="15" spans="1:13">
      <c r="A15" s="18" t="s">
        <v>25</v>
      </c>
      <c r="B15" s="19">
        <f>+B14</f>
        <v>54.545454545454547</v>
      </c>
      <c r="C15" s="19">
        <f>+(C12*100)/AVERAGE(B5:C5)</f>
        <v>23.076923076923077</v>
      </c>
      <c r="D15" s="19">
        <f>+(D12*100)/AVERAGE(B5:D5)</f>
        <v>14.634146341463415</v>
      </c>
      <c r="E15" s="19">
        <f>+(E12*100)/AVERAGE(B5:E5)</f>
        <v>90.566037735849051</v>
      </c>
      <c r="F15" s="19">
        <f>+(F12*100)/AVERAGE(B5:F5)</f>
        <v>102.27272727272727</v>
      </c>
      <c r="G15" s="19">
        <f>+(G12*100)/AVERAGE(B5:G5)</f>
        <v>115.50802139037432</v>
      </c>
      <c r="H15" s="19">
        <f>+(H12*100)/AVERAGE(B5:H5)</f>
        <v>127.27272727272728</v>
      </c>
      <c r="I15" s="19">
        <f>+(I12*100)/AVERAGE(B5:I5)</f>
        <v>137.79904306220095</v>
      </c>
      <c r="J15" s="19">
        <f>+(J12*100)/AVERAGE(B5:J5)</f>
        <v>147.27272727272728</v>
      </c>
      <c r="K15" s="19">
        <f>+(K12*100)/AVERAGE(B5:K5)</f>
        <v>155.84415584415584</v>
      </c>
      <c r="L15" s="19">
        <f>+(L12*100)/AVERAGE(B5:L5)</f>
        <v>163.63636363636363</v>
      </c>
      <c r="M15" s="19">
        <f>+(M12*100)/AVERAGE(B5:M5)</f>
        <v>170.7509881422925</v>
      </c>
    </row>
    <row r="16" spans="1:13">
      <c r="A16" s="20" t="s">
        <v>26</v>
      </c>
      <c r="B16" s="21">
        <f>AVERAGE(B5:M5)</f>
        <v>21.083333333333332</v>
      </c>
      <c r="C16" s="22"/>
      <c r="D16" s="22"/>
      <c r="E16" s="23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3</v>
      </c>
      <c r="C17" s="22">
        <v>2020</v>
      </c>
      <c r="D17" s="22">
        <v>3</v>
      </c>
      <c r="E17" s="23">
        <v>36</v>
      </c>
      <c r="F17" s="155"/>
      <c r="G17" s="155"/>
      <c r="H17" s="155"/>
      <c r="I17" s="23"/>
      <c r="J17" s="22"/>
      <c r="K17" s="22"/>
      <c r="L17" s="22"/>
      <c r="M17" s="22"/>
    </row>
    <row r="18" spans="1:13">
      <c r="A18" s="26" t="s">
        <v>22</v>
      </c>
      <c r="B18" s="25">
        <f>SUM(B8:M8)</f>
        <v>36</v>
      </c>
      <c r="C18" s="22">
        <v>2021</v>
      </c>
      <c r="D18" s="22">
        <v>2</v>
      </c>
      <c r="E18" s="23">
        <v>1</v>
      </c>
      <c r="F18" s="22"/>
      <c r="G18" s="22"/>
      <c r="H18" s="22"/>
      <c r="I18" s="27"/>
      <c r="J18" s="22"/>
      <c r="K18" s="22"/>
      <c r="L18" s="22"/>
      <c r="M18" s="22"/>
    </row>
    <row r="19" spans="1:13">
      <c r="A19" s="20" t="s">
        <v>28</v>
      </c>
      <c r="B19" s="28">
        <f>B17*100/B16</f>
        <v>14.229249011857709</v>
      </c>
      <c r="C19" s="22"/>
      <c r="D19" s="22"/>
      <c r="E19" s="23"/>
      <c r="F19" s="22"/>
      <c r="G19" s="22"/>
      <c r="H19" s="22"/>
      <c r="I19" s="29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66.295412357464869</v>
      </c>
      <c r="C20" s="22"/>
      <c r="D20" s="22"/>
      <c r="E20" s="23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795.54494828957831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170.7509881422925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170.7509881422925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8" spans="1:13">
      <c r="A28" s="250">
        <v>2021</v>
      </c>
      <c r="B28" s="250"/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250"/>
    </row>
    <row r="29" spans="1:13">
      <c r="A29" s="34" t="s">
        <v>2</v>
      </c>
      <c r="B29" s="34" t="s">
        <v>3</v>
      </c>
      <c r="C29" s="34" t="s">
        <v>4</v>
      </c>
      <c r="D29" s="34" t="s">
        <v>5</v>
      </c>
      <c r="E29" s="34" t="s">
        <v>6</v>
      </c>
      <c r="F29" s="34" t="s">
        <v>7</v>
      </c>
      <c r="G29" s="34" t="s">
        <v>8</v>
      </c>
      <c r="H29" s="34" t="s">
        <v>9</v>
      </c>
      <c r="I29" s="34" t="s">
        <v>10</v>
      </c>
      <c r="J29" s="34" t="s">
        <v>11</v>
      </c>
      <c r="K29" s="34" t="s">
        <v>12</v>
      </c>
      <c r="L29" s="34" t="s">
        <v>13</v>
      </c>
      <c r="M29" s="34" t="s">
        <v>14</v>
      </c>
    </row>
    <row r="30" spans="1:13">
      <c r="A30" s="4" t="s">
        <v>15</v>
      </c>
      <c r="B30" s="5">
        <v>11</v>
      </c>
      <c r="C30" s="5">
        <v>41</v>
      </c>
      <c r="D30" s="5">
        <v>71</v>
      </c>
      <c r="E30" s="5">
        <v>36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</row>
    <row r="31" spans="1:13">
      <c r="A31" s="4" t="s">
        <v>16</v>
      </c>
      <c r="B31" s="6">
        <f>(B30*180)-(8*B33)</f>
        <v>1972</v>
      </c>
      <c r="C31" s="6">
        <f>(C30*180)-(8*C33)</f>
        <v>7380</v>
      </c>
      <c r="D31" s="6">
        <f t="shared" ref="D31:M31" si="6">(D30*180)-(8*D33)</f>
        <v>12780</v>
      </c>
      <c r="E31" s="6">
        <f t="shared" si="6"/>
        <v>6480</v>
      </c>
      <c r="F31" s="6">
        <f t="shared" si="6"/>
        <v>0</v>
      </c>
      <c r="G31" s="6">
        <f t="shared" si="6"/>
        <v>0</v>
      </c>
      <c r="H31" s="6">
        <f t="shared" si="6"/>
        <v>0</v>
      </c>
      <c r="I31" s="6">
        <f t="shared" si="6"/>
        <v>0</v>
      </c>
      <c r="J31" s="6">
        <f t="shared" si="6"/>
        <v>0</v>
      </c>
      <c r="K31" s="6">
        <f t="shared" si="6"/>
        <v>0</v>
      </c>
      <c r="L31" s="6">
        <f t="shared" si="6"/>
        <v>0</v>
      </c>
      <c r="M31" s="6">
        <f t="shared" si="6"/>
        <v>0</v>
      </c>
    </row>
    <row r="32" spans="1:13">
      <c r="A32" s="7" t="s">
        <v>17</v>
      </c>
      <c r="B32" s="8">
        <v>0</v>
      </c>
      <c r="C32" s="8">
        <v>0</v>
      </c>
      <c r="D32" s="8">
        <v>1</v>
      </c>
      <c r="E32" s="8">
        <v>1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1:13">
      <c r="A33" s="9" t="s">
        <v>18</v>
      </c>
      <c r="B33" s="10">
        <v>1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>
      <c r="A34" s="11" t="s">
        <v>19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>
      <c r="A35" s="4" t="s">
        <v>20</v>
      </c>
      <c r="B35" s="13">
        <f t="shared" ref="B35:M35" si="7">B32*1000000/B31</f>
        <v>0</v>
      </c>
      <c r="C35" s="13">
        <f t="shared" si="7"/>
        <v>0</v>
      </c>
      <c r="D35" s="13">
        <f t="shared" si="7"/>
        <v>78.247261345852891</v>
      </c>
      <c r="E35" s="13">
        <f t="shared" si="7"/>
        <v>154.32098765432099</v>
      </c>
      <c r="F35" s="13" t="e">
        <f t="shared" si="7"/>
        <v>#DIV/0!</v>
      </c>
      <c r="G35" s="13" t="e">
        <f t="shared" si="7"/>
        <v>#DIV/0!</v>
      </c>
      <c r="H35" s="13" t="e">
        <f t="shared" si="7"/>
        <v>#DIV/0!</v>
      </c>
      <c r="I35" s="13" t="e">
        <f t="shared" si="7"/>
        <v>#DIV/0!</v>
      </c>
      <c r="J35" s="13" t="e">
        <f t="shared" si="7"/>
        <v>#DIV/0!</v>
      </c>
      <c r="K35" s="13" t="e">
        <f t="shared" si="7"/>
        <v>#DIV/0!</v>
      </c>
      <c r="L35" s="13" t="e">
        <f t="shared" si="7"/>
        <v>#DIV/0!</v>
      </c>
      <c r="M35" s="13" t="e">
        <f t="shared" si="7"/>
        <v>#DIV/0!</v>
      </c>
    </row>
    <row r="36" spans="1:13">
      <c r="A36" s="4" t="s">
        <v>21</v>
      </c>
      <c r="B36" s="13">
        <f t="shared" ref="B36:M36" si="8">B33*1000000/B31</f>
        <v>507.09939148073022</v>
      </c>
      <c r="C36" s="13">
        <f t="shared" si="8"/>
        <v>0</v>
      </c>
      <c r="D36" s="13">
        <f t="shared" si="8"/>
        <v>0</v>
      </c>
      <c r="E36" s="13">
        <f t="shared" si="8"/>
        <v>0</v>
      </c>
      <c r="F36" s="13" t="e">
        <f t="shared" si="8"/>
        <v>#DIV/0!</v>
      </c>
      <c r="G36" s="13" t="e">
        <f t="shared" si="8"/>
        <v>#DIV/0!</v>
      </c>
      <c r="H36" s="13" t="e">
        <f t="shared" si="8"/>
        <v>#DIV/0!</v>
      </c>
      <c r="I36" s="13" t="e">
        <f t="shared" si="8"/>
        <v>#DIV/0!</v>
      </c>
      <c r="J36" s="13" t="e">
        <f t="shared" si="8"/>
        <v>#DIV/0!</v>
      </c>
      <c r="K36" s="13" t="e">
        <f t="shared" si="8"/>
        <v>#DIV/0!</v>
      </c>
      <c r="L36" s="13" t="e">
        <f t="shared" si="8"/>
        <v>#DIV/0!</v>
      </c>
      <c r="M36" s="13" t="e">
        <f t="shared" si="8"/>
        <v>#DIV/0!</v>
      </c>
    </row>
    <row r="37" spans="1:13">
      <c r="A37" s="9" t="s">
        <v>22</v>
      </c>
      <c r="B37" s="14">
        <f>B33</f>
        <v>1</v>
      </c>
      <c r="C37" s="14">
        <f t="shared" ref="C37" si="9">+B37+C33</f>
        <v>1</v>
      </c>
      <c r="D37" s="14">
        <f t="shared" ref="D37" si="10">+C37+D33</f>
        <v>1</v>
      </c>
      <c r="E37" s="14">
        <f t="shared" ref="E37" si="11">+D37+E33</f>
        <v>1</v>
      </c>
      <c r="F37" s="14">
        <f t="shared" ref="F37" si="12">+E37+F33</f>
        <v>1</v>
      </c>
      <c r="G37" s="14">
        <f t="shared" ref="G37" si="13">+F37+G33</f>
        <v>1</v>
      </c>
      <c r="H37" s="14">
        <f t="shared" ref="H37" si="14">+G37+H33</f>
        <v>1</v>
      </c>
      <c r="I37" s="14">
        <f t="shared" ref="I37" si="15">+H37+I33</f>
        <v>1</v>
      </c>
      <c r="J37" s="14">
        <f t="shared" ref="J37" si="16">+I37+J33</f>
        <v>1</v>
      </c>
      <c r="K37" s="14">
        <f t="shared" ref="K37" si="17">+J37+K33</f>
        <v>1</v>
      </c>
      <c r="L37" s="14">
        <f t="shared" ref="L37" si="18">+K37+L33</f>
        <v>1</v>
      </c>
      <c r="M37" s="14">
        <f t="shared" ref="M37" si="19">+L37+M33</f>
        <v>1</v>
      </c>
    </row>
    <row r="38" spans="1:13">
      <c r="A38" s="9" t="s">
        <v>23</v>
      </c>
      <c r="B38" s="15">
        <f t="shared" ref="B38:M38" si="20">B32*100/B30</f>
        <v>0</v>
      </c>
      <c r="C38" s="15">
        <f t="shared" si="20"/>
        <v>0</v>
      </c>
      <c r="D38" s="15">
        <f t="shared" si="20"/>
        <v>1.408450704225352</v>
      </c>
      <c r="E38" s="15">
        <f t="shared" si="20"/>
        <v>2.7777777777777777</v>
      </c>
      <c r="F38" s="15" t="e">
        <f t="shared" si="20"/>
        <v>#DIV/0!</v>
      </c>
      <c r="G38" s="15" t="e">
        <f t="shared" si="20"/>
        <v>#DIV/0!</v>
      </c>
      <c r="H38" s="15" t="e">
        <f t="shared" si="20"/>
        <v>#DIV/0!</v>
      </c>
      <c r="I38" s="15" t="e">
        <f t="shared" si="20"/>
        <v>#DIV/0!</v>
      </c>
      <c r="J38" s="15" t="e">
        <f t="shared" si="20"/>
        <v>#DIV/0!</v>
      </c>
      <c r="K38" s="15" t="e">
        <f t="shared" si="20"/>
        <v>#DIV/0!</v>
      </c>
      <c r="L38" s="15" t="e">
        <f t="shared" si="20"/>
        <v>#DIV/0!</v>
      </c>
      <c r="M38" s="15" t="e">
        <f t="shared" si="20"/>
        <v>#DIV/0!</v>
      </c>
    </row>
    <row r="39" spans="1:13">
      <c r="A39" s="16" t="s">
        <v>24</v>
      </c>
      <c r="B39" s="17">
        <f t="shared" ref="B39:M39" si="21">B33*100/B30</f>
        <v>9.0909090909090917</v>
      </c>
      <c r="C39" s="17">
        <f t="shared" si="21"/>
        <v>0</v>
      </c>
      <c r="D39" s="17">
        <f t="shared" si="21"/>
        <v>0</v>
      </c>
      <c r="E39" s="17">
        <f t="shared" si="21"/>
        <v>0</v>
      </c>
      <c r="F39" s="17" t="e">
        <f t="shared" si="21"/>
        <v>#DIV/0!</v>
      </c>
      <c r="G39" s="17" t="e">
        <f t="shared" si="21"/>
        <v>#DIV/0!</v>
      </c>
      <c r="H39" s="17" t="e">
        <f t="shared" si="21"/>
        <v>#DIV/0!</v>
      </c>
      <c r="I39" s="17" t="e">
        <f t="shared" si="21"/>
        <v>#DIV/0!</v>
      </c>
      <c r="J39" s="17" t="e">
        <f t="shared" si="21"/>
        <v>#DIV/0!</v>
      </c>
      <c r="K39" s="17" t="e">
        <f t="shared" si="21"/>
        <v>#DIV/0!</v>
      </c>
      <c r="L39" s="17" t="e">
        <f t="shared" si="21"/>
        <v>#DIV/0!</v>
      </c>
      <c r="M39" s="17" t="e">
        <f t="shared" si="21"/>
        <v>#DIV/0!</v>
      </c>
    </row>
    <row r="40" spans="1:13">
      <c r="A40" s="18" t="s">
        <v>25</v>
      </c>
      <c r="B40" s="19">
        <f>+B39</f>
        <v>9.0909090909090917</v>
      </c>
      <c r="C40" s="19">
        <f>+(C37*100)/AVERAGE(B30:C30)</f>
        <v>3.8461538461538463</v>
      </c>
      <c r="D40" s="19">
        <f>+(D37*100)/AVERAGE(B30:D30)</f>
        <v>2.4390243902439024</v>
      </c>
      <c r="E40" s="19">
        <f>+(E37*100)/AVERAGE(B30:E30)</f>
        <v>2.5157232704402515</v>
      </c>
      <c r="F40" s="19">
        <f>+(F37*100)/AVERAGE(B30:F30)</f>
        <v>3.1446540880503142</v>
      </c>
      <c r="G40" s="19">
        <f>+(G37*100)/AVERAGE(B30:G30)</f>
        <v>3.7735849056603774</v>
      </c>
      <c r="H40" s="19">
        <f>+(H37*100)/AVERAGE(B30:H30)</f>
        <v>4.4025157232704402</v>
      </c>
      <c r="I40" s="19">
        <f>+(I37*100)/AVERAGE(B30:I30)</f>
        <v>5.0314465408805029</v>
      </c>
      <c r="J40" s="19">
        <f>+(J37*100)/AVERAGE(B30:J30)</f>
        <v>5.6603773584905657</v>
      </c>
      <c r="K40" s="19">
        <f>+(K37*100)/AVERAGE(B30:K30)</f>
        <v>6.2893081761006284</v>
      </c>
      <c r="L40" s="19">
        <f>+(L37*100)/AVERAGE(B30:L30)</f>
        <v>6.9182389937106912</v>
      </c>
      <c r="M40" s="19">
        <f>+(M37*100)/AVERAGE(B30:M30)</f>
        <v>7.5471698113207548</v>
      </c>
    </row>
    <row r="41" spans="1:13">
      <c r="A41" s="20" t="s">
        <v>26</v>
      </c>
      <c r="B41" s="21">
        <f>AVERAGE(B30:M30)</f>
        <v>13.25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</row>
    <row r="42" spans="1:13">
      <c r="A42" s="24" t="s">
        <v>27</v>
      </c>
      <c r="B42" s="25">
        <f>SUM(B32:M32)</f>
        <v>2</v>
      </c>
      <c r="C42" s="22"/>
      <c r="D42" s="22"/>
      <c r="E42" s="220"/>
      <c r="F42" s="220"/>
      <c r="G42" s="220"/>
      <c r="H42" s="220"/>
      <c r="I42" s="23"/>
      <c r="J42" s="22"/>
      <c r="K42" s="22"/>
      <c r="L42" s="22"/>
      <c r="M42" s="22"/>
    </row>
    <row r="43" spans="1:13">
      <c r="A43" s="26" t="s">
        <v>22</v>
      </c>
      <c r="B43" s="25">
        <f>SUM(B33:M33)</f>
        <v>1</v>
      </c>
      <c r="C43" s="22"/>
      <c r="D43" s="22"/>
      <c r="E43" s="23"/>
      <c r="F43" s="22"/>
      <c r="G43" s="22"/>
      <c r="H43" s="22"/>
      <c r="I43" s="27"/>
      <c r="J43" s="22"/>
      <c r="K43" s="22"/>
      <c r="L43" s="22"/>
      <c r="M43" s="22"/>
    </row>
    <row r="44" spans="1:13">
      <c r="A44" s="20" t="s">
        <v>28</v>
      </c>
      <c r="B44" s="28">
        <f>B42*100/B41</f>
        <v>15.09433962264151</v>
      </c>
      <c r="C44" s="22"/>
      <c r="D44" s="22"/>
      <c r="E44" s="23"/>
      <c r="F44" s="22"/>
      <c r="G44" s="22"/>
      <c r="H44" s="22"/>
      <c r="I44" s="29"/>
      <c r="J44" s="22"/>
      <c r="K44" s="22"/>
      <c r="L44" s="22"/>
      <c r="M44" s="22"/>
    </row>
    <row r="45" spans="1:13">
      <c r="A45" s="20" t="s">
        <v>29</v>
      </c>
      <c r="B45" s="30">
        <f>B42*1000000/SUM(B31:M31)</f>
        <v>69.900740947854047</v>
      </c>
      <c r="C45" s="22"/>
      <c r="D45" s="22"/>
      <c r="E45" s="23"/>
      <c r="F45" s="22"/>
      <c r="G45" s="22"/>
      <c r="H45" s="22"/>
      <c r="I45" s="29"/>
      <c r="J45" s="22"/>
      <c r="K45" s="22"/>
      <c r="L45" s="22"/>
      <c r="M45" s="22"/>
    </row>
    <row r="46" spans="1:13">
      <c r="A46" s="20" t="s">
        <v>30</v>
      </c>
      <c r="B46" s="31">
        <f>B43*1000000/SUM(B31:M31)</f>
        <v>34.950370473927023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>
      <c r="A47" s="20" t="s">
        <v>31</v>
      </c>
      <c r="B47" s="28">
        <f>+B43*100/B41</f>
        <v>7.5471698113207548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>
      <c r="A48" s="20" t="s">
        <v>32</v>
      </c>
      <c r="B48" s="25">
        <v>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20" t="s">
        <v>33</v>
      </c>
      <c r="B49" s="25">
        <v>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>
      <c r="A50" s="32" t="s">
        <v>34</v>
      </c>
      <c r="B50" s="33">
        <f>SUM(B47:B49)</f>
        <v>7.5471698113207548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</sheetData>
  <mergeCells count="4">
    <mergeCell ref="A1:M1"/>
    <mergeCell ref="A2:M2"/>
    <mergeCell ref="E42:H42"/>
    <mergeCell ref="A28:M28"/>
  </mergeCells>
  <pageMargins left="0.7" right="0.7" top="0.75" bottom="0.75" header="0.3" footer="0.3"/>
  <pageSetup paperSize="9" scale="67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11342-F456-4439-8C6E-FE0D212FB25B}">
  <dimension ref="A3:K12"/>
  <sheetViews>
    <sheetView showGridLines="0" workbookViewId="0">
      <selection activeCell="D12" sqref="D12"/>
    </sheetView>
  </sheetViews>
  <sheetFormatPr baseColWidth="10" defaultRowHeight="15"/>
  <cols>
    <col min="1" max="1" width="15.7109375" style="1" bestFit="1" customWidth="1"/>
    <col min="2" max="2" width="14.7109375" style="1" bestFit="1" customWidth="1"/>
    <col min="3" max="3" width="19.28515625" style="1" customWidth="1"/>
    <col min="4" max="4" width="35.140625" style="1" bestFit="1" customWidth="1"/>
    <col min="5" max="5" width="18.85546875" style="1" customWidth="1"/>
    <col min="6" max="6" width="9.7109375" style="1" bestFit="1" customWidth="1"/>
    <col min="7" max="7" width="12.5703125" style="1" bestFit="1" customWidth="1"/>
    <col min="8" max="8" width="15" style="1" bestFit="1" customWidth="1"/>
    <col min="9" max="10" width="11.42578125" style="1"/>
    <col min="11" max="11" width="18.7109375" style="1" bestFit="1" customWidth="1"/>
    <col min="12" max="16384" width="11.42578125" style="1"/>
  </cols>
  <sheetData>
    <row r="3" spans="1:11" ht="15.75" thickBot="1">
      <c r="A3" s="251" t="s">
        <v>66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</row>
    <row r="4" spans="1:11" ht="15.75" thickBot="1">
      <c r="A4" s="79" t="s">
        <v>37</v>
      </c>
      <c r="B4" s="80" t="s">
        <v>38</v>
      </c>
      <c r="C4" s="80" t="s">
        <v>39</v>
      </c>
      <c r="D4" s="80" t="s">
        <v>40</v>
      </c>
      <c r="E4" s="80" t="s">
        <v>41</v>
      </c>
      <c r="F4" s="81" t="s">
        <v>42</v>
      </c>
      <c r="G4" s="81" t="s">
        <v>43</v>
      </c>
      <c r="H4" s="81" t="s">
        <v>44</v>
      </c>
      <c r="I4" s="81" t="s">
        <v>45</v>
      </c>
      <c r="J4" s="80" t="s">
        <v>46</v>
      </c>
      <c r="K4" s="82" t="s">
        <v>47</v>
      </c>
    </row>
    <row r="5" spans="1:11">
      <c r="A5" s="83">
        <v>43861</v>
      </c>
      <c r="B5" s="84" t="s">
        <v>48</v>
      </c>
      <c r="C5" s="85" t="s">
        <v>49</v>
      </c>
      <c r="D5" s="85" t="s">
        <v>50</v>
      </c>
      <c r="E5" s="84" t="s">
        <v>51</v>
      </c>
      <c r="F5" s="85" t="s">
        <v>52</v>
      </c>
      <c r="G5" s="86">
        <v>43861</v>
      </c>
      <c r="H5" s="86">
        <v>43866</v>
      </c>
      <c r="I5" s="87">
        <v>6</v>
      </c>
      <c r="J5" s="87" t="s">
        <v>53</v>
      </c>
      <c r="K5" s="88">
        <f>SUM(I5:I38)</f>
        <v>37</v>
      </c>
    </row>
    <row r="6" spans="1:11">
      <c r="A6" s="89">
        <v>43934</v>
      </c>
      <c r="B6" s="90" t="s">
        <v>54</v>
      </c>
      <c r="C6" s="91" t="s">
        <v>49</v>
      </c>
      <c r="D6" s="91" t="s">
        <v>55</v>
      </c>
      <c r="E6" s="90" t="s">
        <v>51</v>
      </c>
      <c r="F6" s="91" t="s">
        <v>52</v>
      </c>
      <c r="G6" s="92">
        <v>43929</v>
      </c>
      <c r="H6" s="92">
        <v>43945</v>
      </c>
      <c r="I6" s="93">
        <v>14</v>
      </c>
      <c r="J6" s="93" t="s">
        <v>53</v>
      </c>
      <c r="K6" s="94"/>
    </row>
    <row r="7" spans="1:11" ht="15.75" thickBot="1">
      <c r="A7" s="70">
        <v>43941</v>
      </c>
      <c r="B7" s="71" t="s">
        <v>56</v>
      </c>
      <c r="C7" s="72" t="s">
        <v>49</v>
      </c>
      <c r="D7" s="72" t="s">
        <v>57</v>
      </c>
      <c r="E7" s="71" t="s">
        <v>51</v>
      </c>
      <c r="F7" s="72" t="s">
        <v>52</v>
      </c>
      <c r="G7" s="73">
        <v>43930</v>
      </c>
      <c r="H7" s="73">
        <v>43945</v>
      </c>
      <c r="I7" s="74">
        <v>16</v>
      </c>
      <c r="J7" s="74" t="s">
        <v>53</v>
      </c>
      <c r="K7" s="95"/>
    </row>
    <row r="9" spans="1:11" ht="15.75" thickBot="1">
      <c r="A9" s="252" t="s">
        <v>65</v>
      </c>
      <c r="B9" s="252"/>
      <c r="C9" s="252"/>
      <c r="D9" s="252"/>
      <c r="E9" s="252"/>
      <c r="F9" s="252"/>
      <c r="G9" s="252"/>
      <c r="H9" s="252"/>
      <c r="I9" s="252"/>
      <c r="J9" s="252"/>
      <c r="K9" s="252"/>
    </row>
    <row r="10" spans="1:11" ht="26.25" thickBot="1">
      <c r="A10" s="96" t="s">
        <v>37</v>
      </c>
      <c r="B10" s="97" t="s">
        <v>38</v>
      </c>
      <c r="C10" s="97" t="s">
        <v>39</v>
      </c>
      <c r="D10" s="97" t="s">
        <v>40</v>
      </c>
      <c r="E10" s="97" t="s">
        <v>41</v>
      </c>
      <c r="F10" s="98" t="s">
        <v>42</v>
      </c>
      <c r="G10" s="98" t="s">
        <v>43</v>
      </c>
      <c r="H10" s="98" t="s">
        <v>44</v>
      </c>
      <c r="I10" s="98" t="s">
        <v>45</v>
      </c>
      <c r="J10" s="97" t="s">
        <v>46</v>
      </c>
      <c r="K10" s="99" t="s">
        <v>47</v>
      </c>
    </row>
    <row r="11" spans="1:11">
      <c r="A11" s="100">
        <v>44271</v>
      </c>
      <c r="B11" s="101" t="s">
        <v>58</v>
      </c>
      <c r="C11" s="102" t="s">
        <v>59</v>
      </c>
      <c r="D11" s="101" t="s">
        <v>60</v>
      </c>
      <c r="E11" s="101" t="s">
        <v>61</v>
      </c>
      <c r="F11" s="101" t="s">
        <v>62</v>
      </c>
      <c r="G11" s="103">
        <v>44271</v>
      </c>
      <c r="H11" s="100">
        <v>44258</v>
      </c>
      <c r="I11" s="102">
        <v>1</v>
      </c>
      <c r="J11" s="101" t="s">
        <v>53</v>
      </c>
      <c r="K11" s="101">
        <f>SUM(I11:I40)</f>
        <v>1</v>
      </c>
    </row>
    <row r="12" spans="1:11">
      <c r="A12" s="100">
        <v>44315</v>
      </c>
      <c r="B12" s="101" t="s">
        <v>63</v>
      </c>
      <c r="C12" s="102" t="s">
        <v>59</v>
      </c>
      <c r="D12" s="101" t="s">
        <v>64</v>
      </c>
      <c r="E12" s="101" t="s">
        <v>51</v>
      </c>
      <c r="F12" s="101" t="s">
        <v>62</v>
      </c>
      <c r="G12" s="100">
        <v>44315</v>
      </c>
      <c r="H12" s="100">
        <v>44315</v>
      </c>
      <c r="I12" s="102">
        <v>0</v>
      </c>
      <c r="J12" s="101" t="s">
        <v>53</v>
      </c>
      <c r="K12" s="102"/>
    </row>
  </sheetData>
  <mergeCells count="2">
    <mergeCell ref="A3:K3"/>
    <mergeCell ref="A9:K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18344-4250-4100-A47C-DED20CE88265}">
  <dimension ref="A1:M50"/>
  <sheetViews>
    <sheetView showGridLines="0" topLeftCell="A37" workbookViewId="0">
      <selection activeCell="E54" sqref="E54"/>
    </sheetView>
  </sheetViews>
  <sheetFormatPr baseColWidth="10" defaultRowHeight="15"/>
  <cols>
    <col min="1" max="1" width="27.85546875" bestFit="1" customWidth="1"/>
  </cols>
  <sheetData>
    <row r="1" spans="1:13">
      <c r="A1" s="225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>
      <c r="A2" s="225" t="s">
        <v>67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>
      <c r="F3" s="253" t="s">
        <v>68</v>
      </c>
      <c r="G3" s="253"/>
      <c r="H3" s="253"/>
    </row>
    <row r="4" spans="1:13">
      <c r="A4" s="34" t="s">
        <v>2</v>
      </c>
      <c r="B4" s="34" t="s">
        <v>3</v>
      </c>
      <c r="C4" s="34" t="s">
        <v>4</v>
      </c>
      <c r="D4" s="34" t="s">
        <v>5</v>
      </c>
      <c r="E4" s="34" t="s">
        <v>6</v>
      </c>
      <c r="F4" s="34" t="s">
        <v>7</v>
      </c>
      <c r="G4" s="34" t="s">
        <v>8</v>
      </c>
      <c r="H4" s="34" t="s">
        <v>9</v>
      </c>
      <c r="I4" s="34" t="s">
        <v>10</v>
      </c>
      <c r="J4" s="34" t="s">
        <v>11</v>
      </c>
      <c r="K4" s="34" t="s">
        <v>12</v>
      </c>
      <c r="L4" s="34" t="s">
        <v>13</v>
      </c>
      <c r="M4" s="34" t="s">
        <v>14</v>
      </c>
    </row>
    <row r="5" spans="1:13">
      <c r="A5" s="4" t="s">
        <v>15</v>
      </c>
      <c r="B5" s="5">
        <v>15</v>
      </c>
      <c r="C5" s="5">
        <v>15</v>
      </c>
      <c r="D5" s="5">
        <v>15</v>
      </c>
      <c r="E5" s="5">
        <v>16</v>
      </c>
      <c r="F5" s="5">
        <v>16</v>
      </c>
      <c r="G5" s="5">
        <v>16</v>
      </c>
      <c r="H5" s="5">
        <v>16</v>
      </c>
      <c r="I5" s="5">
        <v>16</v>
      </c>
      <c r="J5" s="5">
        <v>14</v>
      </c>
      <c r="K5" s="5">
        <v>14</v>
      </c>
      <c r="L5" s="5">
        <v>14</v>
      </c>
      <c r="M5" s="5">
        <v>16</v>
      </c>
    </row>
    <row r="6" spans="1:13">
      <c r="A6" s="4" t="s">
        <v>16</v>
      </c>
      <c r="B6" s="6">
        <f>(B5*180)-(8*B8)</f>
        <v>2692</v>
      </c>
      <c r="C6" s="6">
        <f>(C5*180)-(8*C8)</f>
        <v>2700</v>
      </c>
      <c r="D6" s="6">
        <f t="shared" ref="D6:M6" si="0">(D5*180)-(8*D8)</f>
        <v>2700</v>
      </c>
      <c r="E6" s="6">
        <f t="shared" si="0"/>
        <v>2880</v>
      </c>
      <c r="F6" s="6">
        <f t="shared" si="0"/>
        <v>2880</v>
      </c>
      <c r="G6" s="6">
        <f t="shared" si="0"/>
        <v>2880</v>
      </c>
      <c r="H6" s="6">
        <f t="shared" si="0"/>
        <v>2880</v>
      </c>
      <c r="I6" s="6">
        <f t="shared" si="0"/>
        <v>2880</v>
      </c>
      <c r="J6" s="6">
        <f t="shared" si="0"/>
        <v>2520</v>
      </c>
      <c r="K6" s="6">
        <f t="shared" si="0"/>
        <v>2520</v>
      </c>
      <c r="L6" s="6">
        <f t="shared" si="0"/>
        <v>2520</v>
      </c>
      <c r="M6" s="6">
        <f t="shared" si="0"/>
        <v>2880</v>
      </c>
    </row>
    <row r="7" spans="1:13">
      <c r="A7" s="7" t="s">
        <v>17</v>
      </c>
      <c r="B7" s="8">
        <v>1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1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  <row r="8" spans="1:13">
      <c r="A8" s="9" t="s">
        <v>18</v>
      </c>
      <c r="B8" s="10">
        <v>1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371.47102526002971</v>
      </c>
      <c r="C10" s="13">
        <f t="shared" si="1"/>
        <v>0</v>
      </c>
      <c r="D10" s="13">
        <f t="shared" si="1"/>
        <v>0</v>
      </c>
      <c r="E10" s="13">
        <f t="shared" si="1"/>
        <v>0</v>
      </c>
      <c r="F10" s="13">
        <f t="shared" si="1"/>
        <v>0</v>
      </c>
      <c r="G10" s="13">
        <f t="shared" si="1"/>
        <v>0</v>
      </c>
      <c r="H10" s="13">
        <f t="shared" si="1"/>
        <v>347.22222222222223</v>
      </c>
      <c r="I10" s="13">
        <f t="shared" si="1"/>
        <v>0</v>
      </c>
      <c r="J10" s="13">
        <f t="shared" si="1"/>
        <v>0</v>
      </c>
      <c r="K10" s="13">
        <f t="shared" si="1"/>
        <v>0</v>
      </c>
      <c r="L10" s="13">
        <f t="shared" si="1"/>
        <v>0</v>
      </c>
      <c r="M10" s="13">
        <f t="shared" si="1"/>
        <v>0</v>
      </c>
    </row>
    <row r="11" spans="1:13">
      <c r="A11" s="4" t="s">
        <v>21</v>
      </c>
      <c r="B11" s="13">
        <f t="shared" ref="B11:M11" si="2">B8*1000000/B6</f>
        <v>371.47102526002971</v>
      </c>
      <c r="C11" s="13">
        <f t="shared" si="2"/>
        <v>0</v>
      </c>
      <c r="D11" s="13">
        <f t="shared" si="2"/>
        <v>0</v>
      </c>
      <c r="E11" s="13">
        <f t="shared" si="2"/>
        <v>0</v>
      </c>
      <c r="F11" s="13">
        <f t="shared" si="2"/>
        <v>0</v>
      </c>
      <c r="G11" s="13">
        <f t="shared" si="2"/>
        <v>0</v>
      </c>
      <c r="H11" s="13">
        <f t="shared" si="2"/>
        <v>0</v>
      </c>
      <c r="I11" s="13">
        <f t="shared" si="2"/>
        <v>0</v>
      </c>
      <c r="J11" s="13">
        <f t="shared" si="2"/>
        <v>0</v>
      </c>
      <c r="K11" s="13">
        <f t="shared" si="2"/>
        <v>0</v>
      </c>
      <c r="L11" s="13">
        <f t="shared" si="2"/>
        <v>0</v>
      </c>
      <c r="M11" s="13">
        <f t="shared" si="2"/>
        <v>0</v>
      </c>
    </row>
    <row r="12" spans="1:13">
      <c r="A12" s="9" t="s">
        <v>22</v>
      </c>
      <c r="B12" s="14">
        <f>B8</f>
        <v>1</v>
      </c>
      <c r="C12" s="14">
        <f t="shared" ref="C12:M12" si="3">+B12+C8</f>
        <v>1</v>
      </c>
      <c r="D12" s="14">
        <f t="shared" si="3"/>
        <v>1</v>
      </c>
      <c r="E12" s="14">
        <f t="shared" si="3"/>
        <v>1</v>
      </c>
      <c r="F12" s="14">
        <f t="shared" si="3"/>
        <v>1</v>
      </c>
      <c r="G12" s="14">
        <f t="shared" si="3"/>
        <v>1</v>
      </c>
      <c r="H12" s="14">
        <f t="shared" si="3"/>
        <v>1</v>
      </c>
      <c r="I12" s="14">
        <f t="shared" si="3"/>
        <v>1</v>
      </c>
      <c r="J12" s="14">
        <f t="shared" si="3"/>
        <v>1</v>
      </c>
      <c r="K12" s="14">
        <f t="shared" si="3"/>
        <v>1</v>
      </c>
      <c r="L12" s="14">
        <f t="shared" si="3"/>
        <v>1</v>
      </c>
      <c r="M12" s="14">
        <f t="shared" si="3"/>
        <v>1</v>
      </c>
    </row>
    <row r="13" spans="1:13">
      <c r="A13" s="9" t="s">
        <v>23</v>
      </c>
      <c r="B13" s="15">
        <f t="shared" ref="B13:M13" si="4">B7*100/B5</f>
        <v>6.666666666666667</v>
      </c>
      <c r="C13" s="15">
        <f t="shared" si="4"/>
        <v>0</v>
      </c>
      <c r="D13" s="15">
        <f t="shared" si="4"/>
        <v>0</v>
      </c>
      <c r="E13" s="15">
        <f t="shared" si="4"/>
        <v>0</v>
      </c>
      <c r="F13" s="15">
        <f t="shared" si="4"/>
        <v>0</v>
      </c>
      <c r="G13" s="15">
        <f t="shared" si="4"/>
        <v>0</v>
      </c>
      <c r="H13" s="15">
        <f t="shared" si="4"/>
        <v>6.25</v>
      </c>
      <c r="I13" s="15">
        <f t="shared" si="4"/>
        <v>0</v>
      </c>
      <c r="J13" s="15">
        <f t="shared" si="4"/>
        <v>0</v>
      </c>
      <c r="K13" s="15">
        <f t="shared" si="4"/>
        <v>0</v>
      </c>
      <c r="L13" s="15">
        <f t="shared" si="4"/>
        <v>0</v>
      </c>
      <c r="M13" s="15">
        <f t="shared" si="4"/>
        <v>0</v>
      </c>
    </row>
    <row r="14" spans="1:13">
      <c r="A14" s="16" t="s">
        <v>24</v>
      </c>
      <c r="B14" s="17">
        <f t="shared" ref="B14:M14" si="5">B8*100/B5</f>
        <v>6.666666666666667</v>
      </c>
      <c r="C14" s="17">
        <f t="shared" si="5"/>
        <v>0</v>
      </c>
      <c r="D14" s="17">
        <f t="shared" si="5"/>
        <v>0</v>
      </c>
      <c r="E14" s="17">
        <f t="shared" si="5"/>
        <v>0</v>
      </c>
      <c r="F14" s="17">
        <f t="shared" si="5"/>
        <v>0</v>
      </c>
      <c r="G14" s="17">
        <f t="shared" si="5"/>
        <v>0</v>
      </c>
      <c r="H14" s="17">
        <f t="shared" si="5"/>
        <v>0</v>
      </c>
      <c r="I14" s="17">
        <f t="shared" si="5"/>
        <v>0</v>
      </c>
      <c r="J14" s="17">
        <f t="shared" si="5"/>
        <v>0</v>
      </c>
      <c r="K14" s="17">
        <f t="shared" si="5"/>
        <v>0</v>
      </c>
      <c r="L14" s="17">
        <f t="shared" si="5"/>
        <v>0</v>
      </c>
      <c r="M14" s="17">
        <f t="shared" si="5"/>
        <v>0</v>
      </c>
    </row>
    <row r="15" spans="1:13">
      <c r="A15" s="18" t="s">
        <v>25</v>
      </c>
      <c r="B15" s="19">
        <f>+B14</f>
        <v>6.666666666666667</v>
      </c>
      <c r="C15" s="19">
        <f>+(C12*100)/AVERAGE(B5:C5)</f>
        <v>6.666666666666667</v>
      </c>
      <c r="D15" s="19">
        <f>+(D12*100)/AVERAGE(B5:D5)</f>
        <v>6.666666666666667</v>
      </c>
      <c r="E15" s="19">
        <f>+(E12*100)/AVERAGE(B5:E5)</f>
        <v>6.557377049180328</v>
      </c>
      <c r="F15" s="19">
        <f>+(F12*100)/AVERAGE(B5:F5)</f>
        <v>6.4935064935064934</v>
      </c>
      <c r="G15" s="19">
        <f>+(G12*100)/AVERAGE(B5:G5)</f>
        <v>6.4516129032258061</v>
      </c>
      <c r="H15" s="19">
        <f>+(H12*100)/AVERAGE(B5:H5)</f>
        <v>6.4220183486238529</v>
      </c>
      <c r="I15" s="19">
        <f>+(I12*100)/AVERAGE(B5:I5)</f>
        <v>6.4</v>
      </c>
      <c r="J15" s="19">
        <f>+(J12*100)/AVERAGE(B5:J5)</f>
        <v>6.4748201438848918</v>
      </c>
      <c r="K15" s="19">
        <f>+(K12*100)/AVERAGE(B5:K5)</f>
        <v>6.5359477124183005</v>
      </c>
      <c r="L15" s="19">
        <f>+(L12*100)/AVERAGE(B5:L5)</f>
        <v>6.5868263473053892</v>
      </c>
      <c r="M15" s="19">
        <f>+(M12*100)/AVERAGE(B5:M5)</f>
        <v>6.557377049180328</v>
      </c>
    </row>
    <row r="16" spans="1:13">
      <c r="A16" s="20" t="s">
        <v>26</v>
      </c>
      <c r="B16" s="21">
        <f>AVERAGE(B5:M5)</f>
        <v>15.25</v>
      </c>
      <c r="C16" s="22"/>
      <c r="D16" s="22"/>
      <c r="E16" s="23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2</v>
      </c>
      <c r="C17" s="22"/>
      <c r="D17" s="22"/>
      <c r="E17" s="220"/>
      <c r="F17" s="220"/>
      <c r="G17" s="220"/>
      <c r="H17" s="220"/>
      <c r="I17" s="23"/>
      <c r="J17" s="22"/>
      <c r="K17" s="22"/>
      <c r="L17" s="22"/>
      <c r="M17" s="22"/>
    </row>
    <row r="18" spans="1:13">
      <c r="A18" s="26" t="s">
        <v>22</v>
      </c>
      <c r="B18" s="25">
        <f>SUM(B8:M8)</f>
        <v>1</v>
      </c>
      <c r="C18" s="22"/>
      <c r="D18" s="22"/>
      <c r="E18" s="23"/>
      <c r="F18" s="22"/>
      <c r="G18" s="22"/>
      <c r="H18" s="22"/>
      <c r="I18" s="27"/>
      <c r="J18" s="22"/>
      <c r="K18" s="22"/>
      <c r="L18" s="22"/>
      <c r="M18" s="22"/>
    </row>
    <row r="19" spans="1:13">
      <c r="A19" s="20" t="s">
        <v>28</v>
      </c>
      <c r="B19" s="28">
        <f>B17*100/B16</f>
        <v>13.114754098360656</v>
      </c>
      <c r="C19" s="22"/>
      <c r="D19" s="22"/>
      <c r="E19" s="23"/>
      <c r="F19" s="22"/>
      <c r="G19" s="22"/>
      <c r="H19" s="22"/>
      <c r="I19" s="29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60.731203692457186</v>
      </c>
      <c r="C20" s="22"/>
      <c r="D20" s="22"/>
      <c r="E20" s="23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30.365601846228593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6.557377049180328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6.557377049180328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9" spans="1:13">
      <c r="A29" s="34" t="s">
        <v>2</v>
      </c>
      <c r="B29" s="34" t="s">
        <v>3</v>
      </c>
      <c r="C29" s="34" t="s">
        <v>4</v>
      </c>
      <c r="D29" s="34" t="s">
        <v>5</v>
      </c>
      <c r="E29" s="34" t="s">
        <v>6</v>
      </c>
      <c r="F29" s="34" t="s">
        <v>7</v>
      </c>
      <c r="G29" s="34" t="s">
        <v>8</v>
      </c>
      <c r="H29" s="34" t="s">
        <v>9</v>
      </c>
      <c r="I29" s="34" t="s">
        <v>10</v>
      </c>
      <c r="J29" s="34" t="s">
        <v>11</v>
      </c>
      <c r="K29" s="34" t="s">
        <v>12</v>
      </c>
      <c r="L29" s="34" t="s">
        <v>13</v>
      </c>
      <c r="M29" s="34" t="s">
        <v>14</v>
      </c>
    </row>
    <row r="30" spans="1:13">
      <c r="A30" s="4" t="s">
        <v>15</v>
      </c>
      <c r="B30" s="5">
        <v>17</v>
      </c>
      <c r="C30" s="5">
        <v>16</v>
      </c>
      <c r="D30" s="5">
        <v>16</v>
      </c>
      <c r="E30" s="5">
        <v>17</v>
      </c>
      <c r="F30" s="5">
        <v>18</v>
      </c>
      <c r="G30" s="5">
        <v>18</v>
      </c>
      <c r="H30" s="5">
        <v>18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</row>
    <row r="31" spans="1:13">
      <c r="A31" s="4" t="s">
        <v>16</v>
      </c>
      <c r="B31" s="6">
        <f>(B30*180)-(8*B33)</f>
        <v>3060</v>
      </c>
      <c r="C31" s="6">
        <f>(C30*180)-(8*C33)</f>
        <v>2880</v>
      </c>
      <c r="D31" s="6">
        <f t="shared" ref="D31:M31" si="6">(D30*180)-(8*D33)</f>
        <v>2880</v>
      </c>
      <c r="E31" s="6">
        <f t="shared" si="6"/>
        <v>3060</v>
      </c>
      <c r="F31" s="6">
        <f t="shared" si="6"/>
        <v>3240</v>
      </c>
      <c r="G31" s="6">
        <f t="shared" si="6"/>
        <v>3240</v>
      </c>
      <c r="H31" s="6">
        <f t="shared" si="6"/>
        <v>3240</v>
      </c>
      <c r="I31" s="6">
        <f t="shared" si="6"/>
        <v>0</v>
      </c>
      <c r="J31" s="6">
        <f t="shared" si="6"/>
        <v>0</v>
      </c>
      <c r="K31" s="6">
        <f t="shared" si="6"/>
        <v>0</v>
      </c>
      <c r="L31" s="6">
        <f t="shared" si="6"/>
        <v>0</v>
      </c>
      <c r="M31" s="6">
        <f t="shared" si="6"/>
        <v>0</v>
      </c>
    </row>
    <row r="32" spans="1:13">
      <c r="A32" s="7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1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1:13">
      <c r="A33" s="9" t="s">
        <v>18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>
      <c r="A34" s="11" t="s">
        <v>19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>
      <c r="A35" s="4" t="s">
        <v>20</v>
      </c>
      <c r="B35" s="13">
        <f t="shared" ref="B35:M35" si="7">B32*1000000/B31</f>
        <v>0</v>
      </c>
      <c r="C35" s="13">
        <f t="shared" si="7"/>
        <v>0</v>
      </c>
      <c r="D35" s="13">
        <f t="shared" si="7"/>
        <v>0</v>
      </c>
      <c r="E35" s="13">
        <f t="shared" si="7"/>
        <v>0</v>
      </c>
      <c r="F35" s="13">
        <f t="shared" si="7"/>
        <v>0</v>
      </c>
      <c r="G35" s="13">
        <f t="shared" si="7"/>
        <v>0</v>
      </c>
      <c r="H35" s="13">
        <f t="shared" si="7"/>
        <v>308.64197530864197</v>
      </c>
      <c r="I35" s="13" t="e">
        <f t="shared" si="7"/>
        <v>#DIV/0!</v>
      </c>
      <c r="J35" s="13" t="e">
        <f t="shared" si="7"/>
        <v>#DIV/0!</v>
      </c>
      <c r="K35" s="13" t="e">
        <f t="shared" si="7"/>
        <v>#DIV/0!</v>
      </c>
      <c r="L35" s="13" t="e">
        <f t="shared" si="7"/>
        <v>#DIV/0!</v>
      </c>
      <c r="M35" s="13" t="e">
        <f t="shared" si="7"/>
        <v>#DIV/0!</v>
      </c>
    </row>
    <row r="36" spans="1:13">
      <c r="A36" s="4" t="s">
        <v>21</v>
      </c>
      <c r="B36" s="13">
        <f t="shared" ref="B36:M36" si="8">B33*1000000/B31</f>
        <v>0</v>
      </c>
      <c r="C36" s="13">
        <f t="shared" si="8"/>
        <v>0</v>
      </c>
      <c r="D36" s="13">
        <f t="shared" si="8"/>
        <v>0</v>
      </c>
      <c r="E36" s="13">
        <f t="shared" si="8"/>
        <v>0</v>
      </c>
      <c r="F36" s="13">
        <f t="shared" si="8"/>
        <v>0</v>
      </c>
      <c r="G36" s="13">
        <f t="shared" si="8"/>
        <v>0</v>
      </c>
      <c r="H36" s="13">
        <f t="shared" si="8"/>
        <v>0</v>
      </c>
      <c r="I36" s="13" t="e">
        <f t="shared" si="8"/>
        <v>#DIV/0!</v>
      </c>
      <c r="J36" s="13" t="e">
        <f t="shared" si="8"/>
        <v>#DIV/0!</v>
      </c>
      <c r="K36" s="13" t="e">
        <f t="shared" si="8"/>
        <v>#DIV/0!</v>
      </c>
      <c r="L36" s="13" t="e">
        <f t="shared" si="8"/>
        <v>#DIV/0!</v>
      </c>
      <c r="M36" s="13" t="e">
        <f t="shared" si="8"/>
        <v>#DIV/0!</v>
      </c>
    </row>
    <row r="37" spans="1:13">
      <c r="A37" s="9" t="s">
        <v>22</v>
      </c>
      <c r="B37" s="14">
        <f>B33</f>
        <v>0</v>
      </c>
      <c r="C37" s="14">
        <f t="shared" ref="C37:M37" si="9">+B37+C33</f>
        <v>0</v>
      </c>
      <c r="D37" s="14">
        <f t="shared" si="9"/>
        <v>0</v>
      </c>
      <c r="E37" s="14">
        <f t="shared" si="9"/>
        <v>0</v>
      </c>
      <c r="F37" s="14">
        <f t="shared" si="9"/>
        <v>0</v>
      </c>
      <c r="G37" s="14">
        <f t="shared" si="9"/>
        <v>0</v>
      </c>
      <c r="H37" s="14">
        <f t="shared" si="9"/>
        <v>0</v>
      </c>
      <c r="I37" s="14">
        <f t="shared" si="9"/>
        <v>0</v>
      </c>
      <c r="J37" s="14">
        <f t="shared" si="9"/>
        <v>0</v>
      </c>
      <c r="K37" s="14">
        <f t="shared" si="9"/>
        <v>0</v>
      </c>
      <c r="L37" s="14">
        <f t="shared" si="9"/>
        <v>0</v>
      </c>
      <c r="M37" s="14">
        <f t="shared" si="9"/>
        <v>0</v>
      </c>
    </row>
    <row r="38" spans="1:13">
      <c r="A38" s="9" t="s">
        <v>23</v>
      </c>
      <c r="B38" s="15">
        <f t="shared" ref="B38:M38" si="10">B32*100/B30</f>
        <v>0</v>
      </c>
      <c r="C38" s="15">
        <f t="shared" si="10"/>
        <v>0</v>
      </c>
      <c r="D38" s="15">
        <f t="shared" si="10"/>
        <v>0</v>
      </c>
      <c r="E38" s="15">
        <f t="shared" si="10"/>
        <v>0</v>
      </c>
      <c r="F38" s="15">
        <f t="shared" si="10"/>
        <v>0</v>
      </c>
      <c r="G38" s="15">
        <f t="shared" si="10"/>
        <v>0</v>
      </c>
      <c r="H38" s="15">
        <f t="shared" si="10"/>
        <v>5.5555555555555554</v>
      </c>
      <c r="I38" s="15" t="e">
        <f t="shared" si="10"/>
        <v>#DIV/0!</v>
      </c>
      <c r="J38" s="15" t="e">
        <f t="shared" si="10"/>
        <v>#DIV/0!</v>
      </c>
      <c r="K38" s="15" t="e">
        <f t="shared" si="10"/>
        <v>#DIV/0!</v>
      </c>
      <c r="L38" s="15" t="e">
        <f t="shared" si="10"/>
        <v>#DIV/0!</v>
      </c>
      <c r="M38" s="15" t="e">
        <f t="shared" si="10"/>
        <v>#DIV/0!</v>
      </c>
    </row>
    <row r="39" spans="1:13">
      <c r="A39" s="16" t="s">
        <v>24</v>
      </c>
      <c r="B39" s="17">
        <f t="shared" ref="B39:M39" si="11">B33*100/B30</f>
        <v>0</v>
      </c>
      <c r="C39" s="17">
        <f t="shared" si="11"/>
        <v>0</v>
      </c>
      <c r="D39" s="17">
        <f t="shared" si="11"/>
        <v>0</v>
      </c>
      <c r="E39" s="17">
        <f t="shared" si="11"/>
        <v>0</v>
      </c>
      <c r="F39" s="17">
        <f t="shared" si="11"/>
        <v>0</v>
      </c>
      <c r="G39" s="17">
        <f t="shared" si="11"/>
        <v>0</v>
      </c>
      <c r="H39" s="17">
        <f t="shared" si="11"/>
        <v>0</v>
      </c>
      <c r="I39" s="17" t="e">
        <f t="shared" si="11"/>
        <v>#DIV/0!</v>
      </c>
      <c r="J39" s="17" t="e">
        <f t="shared" si="11"/>
        <v>#DIV/0!</v>
      </c>
      <c r="K39" s="17" t="e">
        <f t="shared" si="11"/>
        <v>#DIV/0!</v>
      </c>
      <c r="L39" s="17" t="e">
        <f t="shared" si="11"/>
        <v>#DIV/0!</v>
      </c>
      <c r="M39" s="17" t="e">
        <f t="shared" si="11"/>
        <v>#DIV/0!</v>
      </c>
    </row>
    <row r="40" spans="1:13">
      <c r="A40" s="18" t="s">
        <v>25</v>
      </c>
      <c r="B40" s="19">
        <f>+B39</f>
        <v>0</v>
      </c>
      <c r="C40" s="19">
        <f>+(C37*100)/AVERAGE(B30:C30)</f>
        <v>0</v>
      </c>
      <c r="D40" s="19">
        <f>+(D37*100)/AVERAGE(B30:D30)</f>
        <v>0</v>
      </c>
      <c r="E40" s="19">
        <f>+(E37*100)/AVERAGE(B30:E30)</f>
        <v>0</v>
      </c>
      <c r="F40" s="19">
        <f>+(F37*100)/AVERAGE(B30:F30)</f>
        <v>0</v>
      </c>
      <c r="G40" s="19">
        <f>+(G37*100)/AVERAGE(B30:G30)</f>
        <v>0</v>
      </c>
      <c r="H40" s="19">
        <f>+(H37*100)/AVERAGE(B30:H30)</f>
        <v>0</v>
      </c>
      <c r="I40" s="19">
        <f>+(I37*100)/AVERAGE(B30:I30)</f>
        <v>0</v>
      </c>
      <c r="J40" s="19">
        <f>+(J37*100)/AVERAGE(B30:J30)</f>
        <v>0</v>
      </c>
      <c r="K40" s="19">
        <f>+(K37*100)/AVERAGE(B30:K30)</f>
        <v>0</v>
      </c>
      <c r="L40" s="19">
        <f>+(L37*100)/AVERAGE(B30:L30)</f>
        <v>0</v>
      </c>
      <c r="M40" s="19">
        <f>+(M37*100)/AVERAGE(B30:M30)</f>
        <v>0</v>
      </c>
    </row>
    <row r="41" spans="1:13">
      <c r="A41" s="20" t="s">
        <v>26</v>
      </c>
      <c r="B41" s="21">
        <f>AVERAGE(B30:M30)</f>
        <v>10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</row>
    <row r="42" spans="1:13">
      <c r="A42" s="24" t="s">
        <v>27</v>
      </c>
      <c r="B42" s="25">
        <f>SUM(B32:M32)</f>
        <v>1</v>
      </c>
      <c r="C42" s="22"/>
      <c r="D42" s="22"/>
      <c r="E42" s="220"/>
      <c r="F42" s="220"/>
      <c r="G42" s="220"/>
      <c r="H42" s="220"/>
      <c r="I42" s="23"/>
      <c r="J42" s="22"/>
      <c r="K42" s="22"/>
      <c r="L42" s="22"/>
      <c r="M42" s="22"/>
    </row>
    <row r="43" spans="1:13">
      <c r="A43" s="26" t="s">
        <v>22</v>
      </c>
      <c r="B43" s="25">
        <f>SUM(B33:M33)</f>
        <v>0</v>
      </c>
      <c r="C43" s="22"/>
      <c r="D43" s="22"/>
      <c r="E43" s="23"/>
      <c r="F43" s="22"/>
      <c r="G43" s="22"/>
      <c r="H43" s="22"/>
      <c r="I43" s="27"/>
      <c r="J43" s="22"/>
      <c r="K43" s="22"/>
      <c r="L43" s="22"/>
      <c r="M43" s="22"/>
    </row>
    <row r="44" spans="1:13">
      <c r="A44" s="20" t="s">
        <v>28</v>
      </c>
      <c r="B44" s="28">
        <f>B42*100/B41</f>
        <v>10</v>
      </c>
      <c r="C44" s="22"/>
      <c r="D44" s="22"/>
      <c r="E44" s="23"/>
      <c r="F44" s="22"/>
      <c r="G44" s="22"/>
      <c r="H44" s="22"/>
      <c r="I44" s="29"/>
      <c r="J44" s="22"/>
      <c r="K44" s="22"/>
      <c r="L44" s="22"/>
      <c r="M44" s="22"/>
    </row>
    <row r="45" spans="1:13">
      <c r="A45" s="20" t="s">
        <v>29</v>
      </c>
      <c r="B45" s="30">
        <f>B42*1000000/SUM(B31:M31)</f>
        <v>46.296296296296298</v>
      </c>
      <c r="C45" s="22"/>
      <c r="D45" s="22"/>
      <c r="E45" s="23"/>
      <c r="F45" s="22"/>
      <c r="G45" s="22"/>
      <c r="H45" s="22"/>
      <c r="I45" s="29"/>
      <c r="J45" s="22"/>
      <c r="K45" s="22"/>
      <c r="L45" s="22"/>
      <c r="M45" s="22"/>
    </row>
    <row r="46" spans="1:13">
      <c r="A46" s="20" t="s">
        <v>30</v>
      </c>
      <c r="B46" s="31">
        <f>B43*1000000/SUM(B31:M31)</f>
        <v>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>
      <c r="A47" s="20" t="s">
        <v>31</v>
      </c>
      <c r="B47" s="28">
        <f>+B43*100/B41</f>
        <v>0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>
      <c r="A48" s="20" t="s">
        <v>32</v>
      </c>
      <c r="B48" s="25">
        <v>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20" t="s">
        <v>33</v>
      </c>
      <c r="B49" s="25">
        <v>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>
      <c r="A50" s="32" t="s">
        <v>34</v>
      </c>
      <c r="B50" s="33">
        <f>SUM(B47:B49)</f>
        <v>0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</sheetData>
  <mergeCells count="5">
    <mergeCell ref="A1:M1"/>
    <mergeCell ref="A2:M2"/>
    <mergeCell ref="E17:H17"/>
    <mergeCell ref="E42:H42"/>
    <mergeCell ref="F3:H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8425A-F821-4ABD-92D1-04FD17F6942C}">
  <dimension ref="A5:K43"/>
  <sheetViews>
    <sheetView showGridLines="0" workbookViewId="0">
      <selection activeCell="K18" sqref="K18"/>
    </sheetView>
  </sheetViews>
  <sheetFormatPr baseColWidth="10" defaultRowHeight="15"/>
  <cols>
    <col min="1" max="1" width="15.7109375" bestFit="1" customWidth="1"/>
    <col min="2" max="2" width="14.7109375" bestFit="1" customWidth="1"/>
    <col min="3" max="3" width="19.140625" bestFit="1" customWidth="1"/>
    <col min="4" max="4" width="30.7109375" bestFit="1" customWidth="1"/>
    <col min="5" max="5" width="18.5703125" bestFit="1" customWidth="1"/>
    <col min="7" max="7" width="12.5703125" bestFit="1" customWidth="1"/>
    <col min="11" max="11" width="18.7109375" bestFit="1" customWidth="1"/>
  </cols>
  <sheetData>
    <row r="5" spans="1:11" ht="15.75" thickBot="1">
      <c r="A5" s="255" t="s">
        <v>66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</row>
    <row r="6" spans="1:11" ht="15.75" thickBot="1">
      <c r="A6" s="54" t="s">
        <v>37</v>
      </c>
      <c r="B6" s="55" t="s">
        <v>38</v>
      </c>
      <c r="C6" s="55" t="s">
        <v>39</v>
      </c>
      <c r="D6" s="55" t="s">
        <v>40</v>
      </c>
      <c r="E6" s="55" t="s">
        <v>41</v>
      </c>
      <c r="F6" s="56" t="s">
        <v>42</v>
      </c>
      <c r="G6" s="56" t="s">
        <v>43</v>
      </c>
      <c r="H6" s="56" t="s">
        <v>44</v>
      </c>
      <c r="I6" s="56" t="s">
        <v>45</v>
      </c>
      <c r="J6" s="55" t="s">
        <v>46</v>
      </c>
      <c r="K6" s="107" t="s">
        <v>47</v>
      </c>
    </row>
    <row r="7" spans="1:11">
      <c r="A7" s="57">
        <v>44042</v>
      </c>
      <c r="B7" s="58" t="s">
        <v>69</v>
      </c>
      <c r="C7" s="59" t="s">
        <v>49</v>
      </c>
      <c r="D7" s="59" t="s">
        <v>70</v>
      </c>
      <c r="E7" s="58" t="s">
        <v>51</v>
      </c>
      <c r="F7" s="59" t="s">
        <v>71</v>
      </c>
      <c r="G7" s="60">
        <v>44042</v>
      </c>
      <c r="H7" s="60">
        <v>44042</v>
      </c>
      <c r="I7" s="61">
        <v>1</v>
      </c>
      <c r="J7" s="61" t="s">
        <v>72</v>
      </c>
      <c r="K7" s="62">
        <f>SUM(I7:I43)</f>
        <v>1</v>
      </c>
    </row>
    <row r="8" spans="1:11" ht="15.75" thickBot="1">
      <c r="A8" s="108">
        <v>43857</v>
      </c>
      <c r="B8" s="109" t="s">
        <v>73</v>
      </c>
      <c r="C8" s="110" t="s">
        <v>49</v>
      </c>
      <c r="D8" s="110" t="s">
        <v>74</v>
      </c>
      <c r="E8" s="109" t="s">
        <v>51</v>
      </c>
      <c r="F8" s="110" t="s">
        <v>71</v>
      </c>
      <c r="G8" s="111"/>
      <c r="H8" s="111"/>
      <c r="I8" s="112">
        <v>0</v>
      </c>
      <c r="J8" s="112" t="s">
        <v>72</v>
      </c>
      <c r="K8" s="69"/>
    </row>
    <row r="11" spans="1:11" ht="15.75" thickBot="1">
      <c r="A11" s="255" t="s">
        <v>65</v>
      </c>
      <c r="B11" s="255"/>
      <c r="C11" s="255"/>
      <c r="D11" s="255"/>
      <c r="E11" s="255"/>
      <c r="F11" s="255"/>
      <c r="G11" s="255"/>
      <c r="H11" s="255"/>
      <c r="I11" s="255"/>
      <c r="J11" s="255"/>
      <c r="K11" s="255"/>
    </row>
    <row r="12" spans="1:11" ht="15.75" thickBot="1">
      <c r="A12" s="54" t="s">
        <v>37</v>
      </c>
      <c r="B12" s="55" t="s">
        <v>38</v>
      </c>
      <c r="C12" s="55" t="s">
        <v>39</v>
      </c>
      <c r="D12" s="55" t="s">
        <v>40</v>
      </c>
      <c r="E12" s="55" t="s">
        <v>41</v>
      </c>
      <c r="F12" s="56" t="s">
        <v>42</v>
      </c>
      <c r="G12" s="56" t="s">
        <v>43</v>
      </c>
      <c r="H12" s="56" t="s">
        <v>44</v>
      </c>
      <c r="I12" s="56" t="s">
        <v>45</v>
      </c>
      <c r="J12" s="55" t="s">
        <v>46</v>
      </c>
      <c r="K12" s="107" t="s">
        <v>47</v>
      </c>
    </row>
    <row r="13" spans="1:11">
      <c r="A13" s="195">
        <v>44390</v>
      </c>
      <c r="B13" s="156" t="s">
        <v>148</v>
      </c>
      <c r="C13" s="142" t="s">
        <v>49</v>
      </c>
      <c r="D13" s="76" t="s">
        <v>149</v>
      </c>
      <c r="E13" s="156" t="s">
        <v>150</v>
      </c>
      <c r="F13" t="s">
        <v>71</v>
      </c>
      <c r="G13" s="156">
        <v>0</v>
      </c>
      <c r="H13" s="156">
        <v>0</v>
      </c>
      <c r="I13" s="156">
        <v>0</v>
      </c>
      <c r="J13" s="156" t="s">
        <v>151</v>
      </c>
      <c r="K13" s="156">
        <v>0</v>
      </c>
    </row>
    <row r="32" spans="1:11">
      <c r="A32" s="254"/>
      <c r="B32" s="254"/>
      <c r="C32" s="254"/>
      <c r="D32" s="254"/>
      <c r="E32" s="254"/>
      <c r="F32" s="254"/>
      <c r="G32" s="254"/>
      <c r="H32" s="254"/>
      <c r="I32" s="254"/>
      <c r="J32" s="254"/>
      <c r="K32" s="254"/>
    </row>
    <row r="33" spans="1:11">
      <c r="A33" s="138"/>
      <c r="B33" s="138"/>
      <c r="C33" s="138"/>
      <c r="D33" s="138"/>
      <c r="E33" s="138"/>
      <c r="F33" s="139"/>
      <c r="G33" s="139"/>
      <c r="H33" s="139"/>
      <c r="I33" s="139"/>
      <c r="J33" s="138"/>
      <c r="K33" s="139"/>
    </row>
    <row r="34" spans="1:11">
      <c r="A34" s="140"/>
      <c r="B34" s="141"/>
      <c r="C34" s="142"/>
      <c r="D34" s="142"/>
      <c r="E34" s="141"/>
      <c r="F34" s="142"/>
      <c r="G34" s="143"/>
      <c r="H34" s="143"/>
      <c r="I34" s="144"/>
      <c r="J34" s="144"/>
      <c r="K34" s="145"/>
    </row>
    <row r="35" spans="1:11">
      <c r="A35" s="140"/>
      <c r="B35" s="141"/>
      <c r="C35" s="142"/>
      <c r="D35" s="142"/>
      <c r="E35" s="141"/>
      <c r="F35" s="142"/>
      <c r="G35" s="143"/>
      <c r="H35" s="143"/>
      <c r="I35" s="144"/>
      <c r="J35" s="144"/>
      <c r="K35" s="146"/>
    </row>
    <row r="36" spans="1:11">
      <c r="A36" s="147"/>
      <c r="B36" s="147"/>
      <c r="C36" s="147"/>
      <c r="D36" s="147"/>
      <c r="E36" s="147"/>
      <c r="F36" s="147"/>
      <c r="G36" s="147"/>
      <c r="H36" s="147"/>
      <c r="I36" s="147"/>
      <c r="J36" s="147"/>
      <c r="K36" s="147"/>
    </row>
    <row r="37" spans="1:11">
      <c r="A37" s="147"/>
      <c r="B37" s="147"/>
      <c r="C37" s="147"/>
      <c r="D37" s="147"/>
      <c r="E37" s="147"/>
      <c r="F37" s="147"/>
      <c r="G37" s="147"/>
      <c r="H37" s="147"/>
      <c r="I37" s="147"/>
      <c r="J37" s="147"/>
      <c r="K37" s="147"/>
    </row>
    <row r="38" spans="1:11">
      <c r="A38" s="254"/>
      <c r="B38" s="254"/>
      <c r="C38" s="254"/>
      <c r="D38" s="254"/>
      <c r="E38" s="254"/>
      <c r="F38" s="254"/>
      <c r="G38" s="254"/>
      <c r="H38" s="254"/>
      <c r="I38" s="254"/>
      <c r="J38" s="254"/>
      <c r="K38" s="254"/>
    </row>
    <row r="39" spans="1:11">
      <c r="A39" s="138"/>
      <c r="B39" s="138"/>
      <c r="C39" s="138"/>
      <c r="D39" s="138"/>
      <c r="E39" s="138"/>
      <c r="F39" s="139"/>
      <c r="G39" s="139"/>
      <c r="H39" s="139"/>
      <c r="I39" s="139"/>
      <c r="J39" s="138"/>
      <c r="K39" s="139"/>
    </row>
    <row r="40" spans="1:11">
      <c r="A40" s="147"/>
      <c r="B40" s="147"/>
      <c r="C40" s="147"/>
      <c r="D40" s="147"/>
      <c r="E40" s="147"/>
      <c r="F40" s="147"/>
      <c r="G40" s="147"/>
      <c r="H40" s="147"/>
      <c r="I40" s="147"/>
      <c r="J40" s="147"/>
      <c r="K40" s="147"/>
    </row>
    <row r="41" spans="1:11">
      <c r="A41" s="147"/>
      <c r="B41" s="147"/>
      <c r="C41" s="147"/>
      <c r="D41" s="147"/>
      <c r="E41" s="147"/>
      <c r="F41" s="147"/>
      <c r="G41" s="147"/>
      <c r="H41" s="147"/>
      <c r="I41" s="147"/>
      <c r="J41" s="147"/>
      <c r="K41" s="147"/>
    </row>
    <row r="42" spans="1:11">
      <c r="A42" s="147"/>
      <c r="B42" s="147"/>
      <c r="C42" s="147"/>
      <c r="D42" s="147"/>
      <c r="E42" s="147"/>
      <c r="F42" s="147"/>
      <c r="G42" s="147"/>
      <c r="H42" s="147"/>
      <c r="I42" s="147"/>
      <c r="J42" s="147"/>
      <c r="K42" s="147"/>
    </row>
    <row r="43" spans="1:11">
      <c r="A43" s="147"/>
      <c r="B43" s="147"/>
      <c r="C43" s="147"/>
      <c r="D43" s="147"/>
      <c r="E43" s="147"/>
      <c r="F43" s="147"/>
      <c r="G43" s="147"/>
      <c r="H43" s="147"/>
      <c r="I43" s="147"/>
      <c r="J43" s="147"/>
      <c r="K43" s="147"/>
    </row>
  </sheetData>
  <mergeCells count="4">
    <mergeCell ref="A32:K32"/>
    <mergeCell ref="A38:K38"/>
    <mergeCell ref="A5:K5"/>
    <mergeCell ref="A11:K1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B3F6-892F-41E1-A996-975849E7F12A}">
  <dimension ref="A1:M50"/>
  <sheetViews>
    <sheetView showGridLines="0" topLeftCell="A19" workbookViewId="0">
      <selection activeCell="E22" sqref="E22"/>
    </sheetView>
  </sheetViews>
  <sheetFormatPr baseColWidth="10" defaultRowHeight="15"/>
  <cols>
    <col min="1" max="1" width="27.85546875" bestFit="1" customWidth="1"/>
  </cols>
  <sheetData>
    <row r="1" spans="1:13">
      <c r="A1" s="225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>
      <c r="A2" s="225" t="s">
        <v>75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>
      <c r="F3" s="253">
        <v>2020</v>
      </c>
      <c r="G3" s="253"/>
      <c r="H3" s="253"/>
    </row>
    <row r="4" spans="1:13">
      <c r="A4" s="34" t="s">
        <v>2</v>
      </c>
      <c r="B4" s="34" t="s">
        <v>3</v>
      </c>
      <c r="C4" s="34" t="s">
        <v>4</v>
      </c>
      <c r="D4" s="34" t="s">
        <v>5</v>
      </c>
      <c r="E4" s="34" t="s">
        <v>6</v>
      </c>
      <c r="F4" s="34" t="s">
        <v>7</v>
      </c>
      <c r="G4" s="34" t="s">
        <v>8</v>
      </c>
      <c r="H4" s="34" t="s">
        <v>9</v>
      </c>
      <c r="I4" s="34" t="s">
        <v>10</v>
      </c>
      <c r="J4" s="34" t="s">
        <v>11</v>
      </c>
      <c r="K4" s="34" t="s">
        <v>12</v>
      </c>
      <c r="L4" s="34" t="s">
        <v>13</v>
      </c>
      <c r="M4" s="34" t="s">
        <v>14</v>
      </c>
    </row>
    <row r="5" spans="1:13">
      <c r="A5" s="4" t="s">
        <v>15</v>
      </c>
      <c r="B5" s="5">
        <v>16</v>
      </c>
      <c r="C5" s="5">
        <v>16</v>
      </c>
      <c r="D5" s="5">
        <v>16</v>
      </c>
      <c r="E5" s="5">
        <v>16</v>
      </c>
      <c r="F5" s="5">
        <v>16</v>
      </c>
      <c r="G5" s="5">
        <v>16</v>
      </c>
      <c r="H5" s="5">
        <v>16</v>
      </c>
      <c r="I5" s="5">
        <v>16</v>
      </c>
      <c r="J5" s="5">
        <v>16</v>
      </c>
      <c r="K5" s="5">
        <v>16</v>
      </c>
      <c r="L5" s="5">
        <v>16</v>
      </c>
      <c r="M5" s="5">
        <v>16</v>
      </c>
    </row>
    <row r="6" spans="1:13">
      <c r="A6" s="4" t="s">
        <v>16</v>
      </c>
      <c r="B6" s="6">
        <f>(B5*180)-(8*B8)</f>
        <v>2880</v>
      </c>
      <c r="C6" s="6">
        <f>(C5*180)-(8*C8)</f>
        <v>2880</v>
      </c>
      <c r="D6" s="6">
        <f t="shared" ref="D6:M6" si="0">(D5*180)-(8*D8)</f>
        <v>2880</v>
      </c>
      <c r="E6" s="6">
        <f t="shared" si="0"/>
        <v>2880</v>
      </c>
      <c r="F6" s="6">
        <f t="shared" si="0"/>
        <v>2880</v>
      </c>
      <c r="G6" s="6">
        <f t="shared" si="0"/>
        <v>2880</v>
      </c>
      <c r="H6" s="6">
        <f t="shared" si="0"/>
        <v>2768</v>
      </c>
      <c r="I6" s="6">
        <f t="shared" si="0"/>
        <v>2880</v>
      </c>
      <c r="J6" s="6">
        <f t="shared" si="0"/>
        <v>2880</v>
      </c>
      <c r="K6" s="6">
        <f t="shared" si="0"/>
        <v>2880</v>
      </c>
      <c r="L6" s="6">
        <f t="shared" si="0"/>
        <v>2880</v>
      </c>
      <c r="M6" s="6">
        <f t="shared" si="0"/>
        <v>2880</v>
      </c>
    </row>
    <row r="7" spans="1:13">
      <c r="A7" s="7" t="s">
        <v>17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1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  <row r="8" spans="1:13">
      <c r="A8" s="9" t="s">
        <v>18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14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0</v>
      </c>
      <c r="C10" s="13">
        <f t="shared" si="1"/>
        <v>0</v>
      </c>
      <c r="D10" s="13">
        <f t="shared" si="1"/>
        <v>0</v>
      </c>
      <c r="E10" s="13">
        <f t="shared" si="1"/>
        <v>0</v>
      </c>
      <c r="F10" s="13">
        <f t="shared" si="1"/>
        <v>0</v>
      </c>
      <c r="G10" s="13">
        <f t="shared" si="1"/>
        <v>0</v>
      </c>
      <c r="H10" s="13">
        <f t="shared" si="1"/>
        <v>361.27167630057801</v>
      </c>
      <c r="I10" s="13">
        <f t="shared" si="1"/>
        <v>0</v>
      </c>
      <c r="J10" s="13">
        <f t="shared" si="1"/>
        <v>0</v>
      </c>
      <c r="K10" s="13">
        <f t="shared" si="1"/>
        <v>0</v>
      </c>
      <c r="L10" s="13">
        <f t="shared" si="1"/>
        <v>0</v>
      </c>
      <c r="M10" s="13">
        <f t="shared" si="1"/>
        <v>0</v>
      </c>
    </row>
    <row r="11" spans="1:13">
      <c r="A11" s="4" t="s">
        <v>21</v>
      </c>
      <c r="B11" s="13">
        <f t="shared" ref="B11:M11" si="2">B8*1000000/B6</f>
        <v>0</v>
      </c>
      <c r="C11" s="13">
        <f t="shared" si="2"/>
        <v>0</v>
      </c>
      <c r="D11" s="13">
        <f t="shared" si="2"/>
        <v>0</v>
      </c>
      <c r="E11" s="13">
        <f t="shared" si="2"/>
        <v>0</v>
      </c>
      <c r="F11" s="13">
        <f t="shared" si="2"/>
        <v>0</v>
      </c>
      <c r="G11" s="13">
        <f t="shared" si="2"/>
        <v>0</v>
      </c>
      <c r="H11" s="13">
        <f t="shared" si="2"/>
        <v>5057.8034682080925</v>
      </c>
      <c r="I11" s="13">
        <f t="shared" si="2"/>
        <v>0</v>
      </c>
      <c r="J11" s="13">
        <f t="shared" si="2"/>
        <v>0</v>
      </c>
      <c r="K11" s="13">
        <f t="shared" si="2"/>
        <v>0</v>
      </c>
      <c r="L11" s="13">
        <f t="shared" si="2"/>
        <v>0</v>
      </c>
      <c r="M11" s="13">
        <f t="shared" si="2"/>
        <v>0</v>
      </c>
    </row>
    <row r="12" spans="1:13">
      <c r="A12" s="9" t="s">
        <v>22</v>
      </c>
      <c r="B12" s="14">
        <f>B8</f>
        <v>0</v>
      </c>
      <c r="C12" s="14">
        <f t="shared" ref="C12:M12" si="3">+B12+C8</f>
        <v>0</v>
      </c>
      <c r="D12" s="14">
        <f t="shared" si="3"/>
        <v>0</v>
      </c>
      <c r="E12" s="14">
        <f t="shared" si="3"/>
        <v>0</v>
      </c>
      <c r="F12" s="14">
        <f t="shared" si="3"/>
        <v>0</v>
      </c>
      <c r="G12" s="14">
        <f t="shared" si="3"/>
        <v>0</v>
      </c>
      <c r="H12" s="14">
        <f t="shared" si="3"/>
        <v>14</v>
      </c>
      <c r="I12" s="14">
        <f t="shared" si="3"/>
        <v>14</v>
      </c>
      <c r="J12" s="14">
        <f t="shared" si="3"/>
        <v>14</v>
      </c>
      <c r="K12" s="14">
        <f t="shared" si="3"/>
        <v>14</v>
      </c>
      <c r="L12" s="14">
        <f t="shared" si="3"/>
        <v>14</v>
      </c>
      <c r="M12" s="14">
        <f t="shared" si="3"/>
        <v>14</v>
      </c>
    </row>
    <row r="13" spans="1:13">
      <c r="A13" s="9" t="s">
        <v>23</v>
      </c>
      <c r="B13" s="15">
        <f t="shared" ref="B13:M13" si="4">B7*100/B5</f>
        <v>0</v>
      </c>
      <c r="C13" s="15">
        <f t="shared" si="4"/>
        <v>0</v>
      </c>
      <c r="D13" s="15">
        <f t="shared" si="4"/>
        <v>0</v>
      </c>
      <c r="E13" s="15">
        <f t="shared" si="4"/>
        <v>0</v>
      </c>
      <c r="F13" s="15">
        <f t="shared" si="4"/>
        <v>0</v>
      </c>
      <c r="G13" s="15">
        <f t="shared" si="4"/>
        <v>0</v>
      </c>
      <c r="H13" s="15">
        <f t="shared" si="4"/>
        <v>6.25</v>
      </c>
      <c r="I13" s="15">
        <f t="shared" si="4"/>
        <v>0</v>
      </c>
      <c r="J13" s="15">
        <f t="shared" si="4"/>
        <v>0</v>
      </c>
      <c r="K13" s="15">
        <f t="shared" si="4"/>
        <v>0</v>
      </c>
      <c r="L13" s="15">
        <f t="shared" si="4"/>
        <v>0</v>
      </c>
      <c r="M13" s="15">
        <f t="shared" si="4"/>
        <v>0</v>
      </c>
    </row>
    <row r="14" spans="1:13">
      <c r="A14" s="16" t="s">
        <v>24</v>
      </c>
      <c r="B14" s="17">
        <f t="shared" ref="B14:M14" si="5">B8*100/B5</f>
        <v>0</v>
      </c>
      <c r="C14" s="17">
        <f t="shared" si="5"/>
        <v>0</v>
      </c>
      <c r="D14" s="17">
        <f t="shared" si="5"/>
        <v>0</v>
      </c>
      <c r="E14" s="17">
        <f t="shared" si="5"/>
        <v>0</v>
      </c>
      <c r="F14" s="17">
        <f t="shared" si="5"/>
        <v>0</v>
      </c>
      <c r="G14" s="17">
        <f t="shared" si="5"/>
        <v>0</v>
      </c>
      <c r="H14" s="17">
        <f t="shared" si="5"/>
        <v>87.5</v>
      </c>
      <c r="I14" s="17">
        <f t="shared" si="5"/>
        <v>0</v>
      </c>
      <c r="J14" s="17">
        <f t="shared" si="5"/>
        <v>0</v>
      </c>
      <c r="K14" s="17">
        <f t="shared" si="5"/>
        <v>0</v>
      </c>
      <c r="L14" s="17">
        <f t="shared" si="5"/>
        <v>0</v>
      </c>
      <c r="M14" s="17">
        <f t="shared" si="5"/>
        <v>0</v>
      </c>
    </row>
    <row r="15" spans="1:13">
      <c r="A15" s="18" t="s">
        <v>25</v>
      </c>
      <c r="B15" s="19">
        <f>+B14</f>
        <v>0</v>
      </c>
      <c r="C15" s="19">
        <f>+(C12*100)/AVERAGE(B5:C5)</f>
        <v>0</v>
      </c>
      <c r="D15" s="19">
        <f>+(D12*100)/AVERAGE(B5:D5)</f>
        <v>0</v>
      </c>
      <c r="E15" s="19">
        <f>+(E12*100)/AVERAGE(B5:E5)</f>
        <v>0</v>
      </c>
      <c r="F15" s="19">
        <f>+(F12*100)/AVERAGE(B5:F5)</f>
        <v>0</v>
      </c>
      <c r="G15" s="19">
        <f>+(G12*100)/AVERAGE(B5:G5)</f>
        <v>0</v>
      </c>
      <c r="H15" s="19">
        <f>+(H12*100)/AVERAGE(B5:H5)</f>
        <v>87.5</v>
      </c>
      <c r="I15" s="19">
        <f>+(I12*100)/AVERAGE(B5:I5)</f>
        <v>87.5</v>
      </c>
      <c r="J15" s="19">
        <f>+(J12*100)/AVERAGE(B5:J5)</f>
        <v>87.5</v>
      </c>
      <c r="K15" s="19">
        <f>+(K12*100)/AVERAGE(B5:K5)</f>
        <v>87.5</v>
      </c>
      <c r="L15" s="19">
        <f>+(L12*100)/AVERAGE(B5:L5)</f>
        <v>87.5</v>
      </c>
      <c r="M15" s="19">
        <f>+(M12*100)/AVERAGE(B5:M5)</f>
        <v>87.5</v>
      </c>
    </row>
    <row r="16" spans="1:13">
      <c r="A16" s="20" t="s">
        <v>26</v>
      </c>
      <c r="B16" s="21">
        <f>AVERAGE(B5:M5)</f>
        <v>16</v>
      </c>
      <c r="C16" s="22"/>
      <c r="D16" s="22"/>
      <c r="E16" s="23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1</v>
      </c>
      <c r="C17" s="22"/>
      <c r="D17" s="22"/>
      <c r="E17" s="220"/>
      <c r="F17" s="220"/>
      <c r="G17" s="220"/>
      <c r="H17" s="220"/>
      <c r="I17" s="23"/>
      <c r="J17" s="22"/>
      <c r="K17" s="22"/>
      <c r="L17" s="22"/>
      <c r="M17" s="22"/>
    </row>
    <row r="18" spans="1:13">
      <c r="A18" s="26" t="s">
        <v>22</v>
      </c>
      <c r="B18" s="25">
        <f>SUM(B8:M8)</f>
        <v>14</v>
      </c>
      <c r="C18" s="22"/>
      <c r="D18" s="22"/>
      <c r="E18" s="23"/>
      <c r="F18" s="22"/>
      <c r="G18" s="22"/>
      <c r="H18" s="22"/>
      <c r="I18" s="27"/>
      <c r="J18" s="22"/>
      <c r="K18" s="22"/>
      <c r="L18" s="22"/>
      <c r="M18" s="22"/>
    </row>
    <row r="19" spans="1:13">
      <c r="A19" s="20" t="s">
        <v>28</v>
      </c>
      <c r="B19" s="28">
        <f>B17*100/B16</f>
        <v>6.25</v>
      </c>
      <c r="C19" s="22"/>
      <c r="D19" s="22"/>
      <c r="E19" s="23"/>
      <c r="F19" s="22"/>
      <c r="G19" s="22"/>
      <c r="H19" s="22"/>
      <c r="I19" s="29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29.029261495587551</v>
      </c>
      <c r="C20" s="22"/>
      <c r="D20" s="22"/>
      <c r="E20" s="23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406.40966093822573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87.5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87.5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8" spans="1:13">
      <c r="A28" s="250">
        <v>2021</v>
      </c>
      <c r="B28" s="250"/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250"/>
    </row>
    <row r="29" spans="1:13">
      <c r="A29" s="34" t="s">
        <v>2</v>
      </c>
      <c r="B29" s="34" t="s">
        <v>3</v>
      </c>
      <c r="C29" s="34" t="s">
        <v>4</v>
      </c>
      <c r="D29" s="34" t="s">
        <v>5</v>
      </c>
      <c r="E29" s="34" t="s">
        <v>6</v>
      </c>
      <c r="F29" s="34" t="s">
        <v>7</v>
      </c>
      <c r="G29" s="34" t="s">
        <v>8</v>
      </c>
      <c r="H29" s="34" t="s">
        <v>9</v>
      </c>
      <c r="I29" s="34" t="s">
        <v>10</v>
      </c>
      <c r="J29" s="34" t="s">
        <v>11</v>
      </c>
      <c r="K29" s="34" t="s">
        <v>12</v>
      </c>
      <c r="L29" s="34" t="s">
        <v>13</v>
      </c>
      <c r="M29" s="34" t="s">
        <v>14</v>
      </c>
    </row>
    <row r="30" spans="1:13">
      <c r="A30" s="4" t="s">
        <v>15</v>
      </c>
      <c r="B30" s="5">
        <v>16</v>
      </c>
      <c r="C30" s="5">
        <v>14</v>
      </c>
      <c r="D30" s="5">
        <v>14</v>
      </c>
      <c r="E30" s="5">
        <v>14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113">
        <v>0</v>
      </c>
      <c r="L30" s="5">
        <v>0</v>
      </c>
      <c r="M30" s="5">
        <v>0</v>
      </c>
    </row>
    <row r="31" spans="1:13">
      <c r="A31" s="4" t="s">
        <v>16</v>
      </c>
      <c r="B31" s="6">
        <f>(B30*180)-(8*B33)</f>
        <v>2880</v>
      </c>
      <c r="C31" s="6">
        <f>(C30*180)-(8*C33)</f>
        <v>2520</v>
      </c>
      <c r="D31" s="6">
        <f t="shared" ref="D31:M31" si="6">(D30*180)-(8*D33)</f>
        <v>2520</v>
      </c>
      <c r="E31" s="6">
        <f t="shared" si="6"/>
        <v>2520</v>
      </c>
      <c r="F31" s="6">
        <f t="shared" si="6"/>
        <v>0</v>
      </c>
      <c r="G31" s="6">
        <f t="shared" si="6"/>
        <v>0</v>
      </c>
      <c r="H31" s="6">
        <f t="shared" si="6"/>
        <v>0</v>
      </c>
      <c r="I31" s="6">
        <f t="shared" si="6"/>
        <v>0</v>
      </c>
      <c r="J31" s="6">
        <f t="shared" si="6"/>
        <v>0</v>
      </c>
      <c r="K31" s="6">
        <f t="shared" si="6"/>
        <v>0</v>
      </c>
      <c r="L31" s="6">
        <f t="shared" si="6"/>
        <v>0</v>
      </c>
      <c r="M31" s="6">
        <f t="shared" si="6"/>
        <v>0</v>
      </c>
    </row>
    <row r="32" spans="1:13">
      <c r="A32" s="7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1:13">
      <c r="A33" s="9" t="s">
        <v>18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>
      <c r="A34" s="11" t="s">
        <v>19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>
      <c r="A35" s="4" t="s">
        <v>20</v>
      </c>
      <c r="B35" s="13">
        <f t="shared" ref="B35:M35" si="7">B32*1000000/B31</f>
        <v>0</v>
      </c>
      <c r="C35" s="13">
        <f t="shared" si="7"/>
        <v>0</v>
      </c>
      <c r="D35" s="13">
        <f t="shared" si="7"/>
        <v>0</v>
      </c>
      <c r="E35" s="13">
        <f t="shared" si="7"/>
        <v>0</v>
      </c>
      <c r="F35" s="13" t="e">
        <f t="shared" si="7"/>
        <v>#DIV/0!</v>
      </c>
      <c r="G35" s="13" t="e">
        <f t="shared" si="7"/>
        <v>#DIV/0!</v>
      </c>
      <c r="H35" s="13" t="e">
        <f t="shared" si="7"/>
        <v>#DIV/0!</v>
      </c>
      <c r="I35" s="13" t="e">
        <f t="shared" si="7"/>
        <v>#DIV/0!</v>
      </c>
      <c r="J35" s="13" t="e">
        <f t="shared" si="7"/>
        <v>#DIV/0!</v>
      </c>
      <c r="K35" s="13" t="e">
        <f t="shared" si="7"/>
        <v>#DIV/0!</v>
      </c>
      <c r="L35" s="13" t="e">
        <f t="shared" si="7"/>
        <v>#DIV/0!</v>
      </c>
      <c r="M35" s="13" t="e">
        <f t="shared" si="7"/>
        <v>#DIV/0!</v>
      </c>
    </row>
    <row r="36" spans="1:13">
      <c r="A36" s="4" t="s">
        <v>21</v>
      </c>
      <c r="B36" s="13">
        <f t="shared" ref="B36:M36" si="8">B33*1000000/B31</f>
        <v>0</v>
      </c>
      <c r="C36" s="13">
        <f t="shared" si="8"/>
        <v>0</v>
      </c>
      <c r="D36" s="13">
        <f t="shared" si="8"/>
        <v>0</v>
      </c>
      <c r="E36" s="13">
        <f t="shared" si="8"/>
        <v>0</v>
      </c>
      <c r="F36" s="13" t="e">
        <f t="shared" si="8"/>
        <v>#DIV/0!</v>
      </c>
      <c r="G36" s="13" t="e">
        <f t="shared" si="8"/>
        <v>#DIV/0!</v>
      </c>
      <c r="H36" s="13" t="e">
        <f t="shared" si="8"/>
        <v>#DIV/0!</v>
      </c>
      <c r="I36" s="13" t="e">
        <f t="shared" si="8"/>
        <v>#DIV/0!</v>
      </c>
      <c r="J36" s="13" t="e">
        <f t="shared" si="8"/>
        <v>#DIV/0!</v>
      </c>
      <c r="K36" s="13" t="e">
        <f t="shared" si="8"/>
        <v>#DIV/0!</v>
      </c>
      <c r="L36" s="13" t="e">
        <f t="shared" si="8"/>
        <v>#DIV/0!</v>
      </c>
      <c r="M36" s="13" t="e">
        <f t="shared" si="8"/>
        <v>#DIV/0!</v>
      </c>
    </row>
    <row r="37" spans="1:13">
      <c r="A37" s="9" t="s">
        <v>22</v>
      </c>
      <c r="B37" s="14">
        <f>B33</f>
        <v>0</v>
      </c>
      <c r="C37" s="14">
        <f t="shared" ref="C37:M37" si="9">+B37+C33</f>
        <v>0</v>
      </c>
      <c r="D37" s="14">
        <f t="shared" si="9"/>
        <v>0</v>
      </c>
      <c r="E37" s="14">
        <f t="shared" si="9"/>
        <v>0</v>
      </c>
      <c r="F37" s="14">
        <f t="shared" si="9"/>
        <v>0</v>
      </c>
      <c r="G37" s="14">
        <f t="shared" si="9"/>
        <v>0</v>
      </c>
      <c r="H37" s="14">
        <f t="shared" si="9"/>
        <v>0</v>
      </c>
      <c r="I37" s="14">
        <f t="shared" si="9"/>
        <v>0</v>
      </c>
      <c r="J37" s="14">
        <f t="shared" si="9"/>
        <v>0</v>
      </c>
      <c r="K37" s="14">
        <f t="shared" si="9"/>
        <v>0</v>
      </c>
      <c r="L37" s="14">
        <f t="shared" si="9"/>
        <v>0</v>
      </c>
      <c r="M37" s="14">
        <f t="shared" si="9"/>
        <v>0</v>
      </c>
    </row>
    <row r="38" spans="1:13">
      <c r="A38" s="9" t="s">
        <v>23</v>
      </c>
      <c r="B38" s="15">
        <f t="shared" ref="B38:M38" si="10">B32*100/B30</f>
        <v>0</v>
      </c>
      <c r="C38" s="15">
        <f t="shared" si="10"/>
        <v>0</v>
      </c>
      <c r="D38" s="15">
        <f t="shared" si="10"/>
        <v>0</v>
      </c>
      <c r="E38" s="15">
        <f t="shared" si="10"/>
        <v>0</v>
      </c>
      <c r="F38" s="15" t="e">
        <f t="shared" si="10"/>
        <v>#DIV/0!</v>
      </c>
      <c r="G38" s="15" t="e">
        <f t="shared" si="10"/>
        <v>#DIV/0!</v>
      </c>
      <c r="H38" s="15" t="e">
        <f t="shared" si="10"/>
        <v>#DIV/0!</v>
      </c>
      <c r="I38" s="15" t="e">
        <f t="shared" si="10"/>
        <v>#DIV/0!</v>
      </c>
      <c r="J38" s="15" t="e">
        <f t="shared" si="10"/>
        <v>#DIV/0!</v>
      </c>
      <c r="K38" s="15" t="e">
        <f t="shared" si="10"/>
        <v>#DIV/0!</v>
      </c>
      <c r="L38" s="15" t="e">
        <f t="shared" si="10"/>
        <v>#DIV/0!</v>
      </c>
      <c r="M38" s="15" t="e">
        <f t="shared" si="10"/>
        <v>#DIV/0!</v>
      </c>
    </row>
    <row r="39" spans="1:13">
      <c r="A39" s="16" t="s">
        <v>24</v>
      </c>
      <c r="B39" s="17">
        <f t="shared" ref="B39:M39" si="11">B33*100/B30</f>
        <v>0</v>
      </c>
      <c r="C39" s="17">
        <f t="shared" si="11"/>
        <v>0</v>
      </c>
      <c r="D39" s="17">
        <f t="shared" si="11"/>
        <v>0</v>
      </c>
      <c r="E39" s="17">
        <f t="shared" si="11"/>
        <v>0</v>
      </c>
      <c r="F39" s="17" t="e">
        <f t="shared" si="11"/>
        <v>#DIV/0!</v>
      </c>
      <c r="G39" s="17" t="e">
        <f t="shared" si="11"/>
        <v>#DIV/0!</v>
      </c>
      <c r="H39" s="17" t="e">
        <f t="shared" si="11"/>
        <v>#DIV/0!</v>
      </c>
      <c r="I39" s="17" t="e">
        <f t="shared" si="11"/>
        <v>#DIV/0!</v>
      </c>
      <c r="J39" s="17" t="e">
        <f t="shared" si="11"/>
        <v>#DIV/0!</v>
      </c>
      <c r="K39" s="17" t="e">
        <f t="shared" si="11"/>
        <v>#DIV/0!</v>
      </c>
      <c r="L39" s="17" t="e">
        <f t="shared" si="11"/>
        <v>#DIV/0!</v>
      </c>
      <c r="M39" s="17" t="e">
        <f t="shared" si="11"/>
        <v>#DIV/0!</v>
      </c>
    </row>
    <row r="40" spans="1:13">
      <c r="A40" s="18" t="s">
        <v>25</v>
      </c>
      <c r="B40" s="19">
        <f>+B39</f>
        <v>0</v>
      </c>
      <c r="C40" s="19">
        <f>+(C37*100)/AVERAGE(B30:C30)</f>
        <v>0</v>
      </c>
      <c r="D40" s="19">
        <f>+(D37*100)/AVERAGE(B30:D30)</f>
        <v>0</v>
      </c>
      <c r="E40" s="19">
        <f>+(E37*100)/AVERAGE(B30:E30)</f>
        <v>0</v>
      </c>
      <c r="F40" s="19">
        <f>+(F37*100)/AVERAGE(B30:F30)</f>
        <v>0</v>
      </c>
      <c r="G40" s="19">
        <f>+(G37*100)/AVERAGE(B30:G30)</f>
        <v>0</v>
      </c>
      <c r="H40" s="19">
        <f>+(H37*100)/AVERAGE(B30:H30)</f>
        <v>0</v>
      </c>
      <c r="I40" s="19">
        <f>+(I37*100)/AVERAGE(B30:I30)</f>
        <v>0</v>
      </c>
      <c r="J40" s="19">
        <f>+(J37*100)/AVERAGE(B30:J30)</f>
        <v>0</v>
      </c>
      <c r="K40" s="19">
        <f>+(K37*100)/AVERAGE(B30:K30)</f>
        <v>0</v>
      </c>
      <c r="L40" s="19">
        <f>+(L37*100)/AVERAGE(B30:L30)</f>
        <v>0</v>
      </c>
      <c r="M40" s="19">
        <f>+(M37*100)/AVERAGE(B30:M30)</f>
        <v>0</v>
      </c>
    </row>
    <row r="41" spans="1:13">
      <c r="A41" s="20" t="s">
        <v>26</v>
      </c>
      <c r="B41" s="21">
        <f>AVERAGE(B30:M30)</f>
        <v>4.833333333333333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</row>
    <row r="42" spans="1:13">
      <c r="A42" s="24" t="s">
        <v>27</v>
      </c>
      <c r="B42" s="25">
        <f>SUM(B32:M32)</f>
        <v>0</v>
      </c>
      <c r="C42" s="22"/>
      <c r="D42" s="22"/>
      <c r="E42" s="220"/>
      <c r="F42" s="220"/>
      <c r="G42" s="220"/>
      <c r="H42" s="220"/>
      <c r="I42" s="23"/>
      <c r="J42" s="22"/>
      <c r="K42" s="22"/>
      <c r="L42" s="22"/>
      <c r="M42" s="22"/>
    </row>
    <row r="43" spans="1:13">
      <c r="A43" s="26" t="s">
        <v>22</v>
      </c>
      <c r="B43" s="25">
        <f>SUM(B33:M33)</f>
        <v>0</v>
      </c>
      <c r="C43" s="22"/>
      <c r="D43" s="22"/>
      <c r="E43" s="23"/>
      <c r="F43" s="22"/>
      <c r="G43" s="22"/>
      <c r="H43" s="22"/>
      <c r="I43" s="27"/>
      <c r="J43" s="22"/>
      <c r="K43" s="22"/>
      <c r="L43" s="22"/>
      <c r="M43" s="22"/>
    </row>
    <row r="44" spans="1:13">
      <c r="A44" s="20" t="s">
        <v>28</v>
      </c>
      <c r="B44" s="28">
        <f>B42*100/B41</f>
        <v>0</v>
      </c>
      <c r="C44" s="22"/>
      <c r="D44" s="22"/>
      <c r="E44" s="23"/>
      <c r="F44" s="22"/>
      <c r="G44" s="22"/>
      <c r="H44" s="22"/>
      <c r="I44" s="29"/>
      <c r="J44" s="22"/>
      <c r="K44" s="22"/>
      <c r="L44" s="22"/>
      <c r="M44" s="22"/>
    </row>
    <row r="45" spans="1:13">
      <c r="A45" s="20" t="s">
        <v>29</v>
      </c>
      <c r="B45" s="30">
        <f>B42*1000000/SUM(B31:M31)</f>
        <v>0</v>
      </c>
      <c r="C45" s="22"/>
      <c r="D45" s="22"/>
      <c r="E45" s="23"/>
      <c r="F45" s="22"/>
      <c r="G45" s="22"/>
      <c r="H45" s="22"/>
      <c r="I45" s="29"/>
      <c r="J45" s="22"/>
      <c r="K45" s="22"/>
      <c r="L45" s="22"/>
      <c r="M45" s="22"/>
    </row>
    <row r="46" spans="1:13">
      <c r="A46" s="20" t="s">
        <v>30</v>
      </c>
      <c r="B46" s="31">
        <f>B43*1000000/SUM(B31:M31)</f>
        <v>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>
      <c r="A47" s="20" t="s">
        <v>31</v>
      </c>
      <c r="B47" s="28">
        <f>+B43*100/B41</f>
        <v>0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>
      <c r="A48" s="20" t="s">
        <v>32</v>
      </c>
      <c r="B48" s="25">
        <v>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20" t="s">
        <v>33</v>
      </c>
      <c r="B49" s="25">
        <v>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>
      <c r="A50" s="32" t="s">
        <v>34</v>
      </c>
      <c r="B50" s="33">
        <f>SUM(B47:B49)</f>
        <v>0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</sheetData>
  <mergeCells count="6">
    <mergeCell ref="E17:H17"/>
    <mergeCell ref="E42:H42"/>
    <mergeCell ref="A1:M1"/>
    <mergeCell ref="A2:M2"/>
    <mergeCell ref="F3:H3"/>
    <mergeCell ref="A28:M2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B75C9-EEB5-4EF6-A4BF-0A17EE6F5AB8}">
  <dimension ref="A2:K7"/>
  <sheetViews>
    <sheetView showGridLines="0" workbookViewId="0">
      <selection activeCell="C15" sqref="C15"/>
    </sheetView>
  </sheetViews>
  <sheetFormatPr baseColWidth="10" defaultRowHeight="15"/>
  <cols>
    <col min="1" max="1" width="15.7109375" bestFit="1" customWidth="1"/>
    <col min="2" max="2" width="14.7109375" bestFit="1" customWidth="1"/>
    <col min="3" max="3" width="19.140625" bestFit="1" customWidth="1"/>
    <col min="4" max="4" width="25.42578125" bestFit="1" customWidth="1"/>
    <col min="5" max="5" width="18.5703125" bestFit="1" customWidth="1"/>
    <col min="7" max="7" width="12.5703125" bestFit="1" customWidth="1"/>
    <col min="8" max="8" width="15" bestFit="1" customWidth="1"/>
    <col min="11" max="11" width="18.7109375" bestFit="1" customWidth="1"/>
  </cols>
  <sheetData>
    <row r="2" spans="1:11" ht="15.75" thickBot="1">
      <c r="A2" s="255">
        <v>2020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</row>
    <row r="3" spans="1:11" ht="15.75" thickBot="1">
      <c r="A3" s="54" t="s">
        <v>37</v>
      </c>
      <c r="B3" s="55" t="s">
        <v>38</v>
      </c>
      <c r="C3" s="55" t="s">
        <v>39</v>
      </c>
      <c r="D3" s="55" t="s">
        <v>40</v>
      </c>
      <c r="E3" s="55" t="s">
        <v>41</v>
      </c>
      <c r="F3" s="56" t="s">
        <v>42</v>
      </c>
      <c r="G3" s="56" t="s">
        <v>43</v>
      </c>
      <c r="H3" s="56" t="s">
        <v>44</v>
      </c>
      <c r="I3" s="56" t="s">
        <v>45</v>
      </c>
      <c r="J3" s="55" t="s">
        <v>46</v>
      </c>
      <c r="K3" s="107" t="s">
        <v>47</v>
      </c>
    </row>
    <row r="4" spans="1:11" ht="15.75" thickBot="1">
      <c r="A4" s="114">
        <v>44032</v>
      </c>
      <c r="B4" s="115" t="s">
        <v>76</v>
      </c>
      <c r="C4" s="116" t="s">
        <v>49</v>
      </c>
      <c r="D4" s="116" t="s">
        <v>77</v>
      </c>
      <c r="E4" s="115" t="s">
        <v>51</v>
      </c>
      <c r="F4" s="115" t="s">
        <v>78</v>
      </c>
      <c r="G4" s="117">
        <v>44026</v>
      </c>
      <c r="H4" s="117">
        <v>44049</v>
      </c>
      <c r="I4" s="118">
        <v>14</v>
      </c>
      <c r="J4" s="118" t="s">
        <v>79</v>
      </c>
      <c r="K4" s="119">
        <f>SUM(I4:I53)</f>
        <v>14</v>
      </c>
    </row>
    <row r="6" spans="1:11" ht="15.75" thickBot="1">
      <c r="A6" s="255">
        <v>2021</v>
      </c>
      <c r="B6" s="255"/>
      <c r="C6" s="255"/>
      <c r="D6" s="255"/>
      <c r="E6" s="255"/>
      <c r="F6" s="255"/>
      <c r="G6" s="255"/>
      <c r="H6" s="255"/>
      <c r="I6" s="255"/>
      <c r="J6" s="255"/>
      <c r="K6" s="255"/>
    </row>
    <row r="7" spans="1:11" ht="15.75" thickBot="1">
      <c r="A7" s="54" t="s">
        <v>37</v>
      </c>
      <c r="B7" s="55" t="s">
        <v>38</v>
      </c>
      <c r="C7" s="55" t="s">
        <v>39</v>
      </c>
      <c r="D7" s="55" t="s">
        <v>40</v>
      </c>
      <c r="E7" s="55" t="s">
        <v>41</v>
      </c>
      <c r="F7" s="56" t="s">
        <v>42</v>
      </c>
      <c r="G7" s="56" t="s">
        <v>43</v>
      </c>
      <c r="H7" s="56" t="s">
        <v>44</v>
      </c>
      <c r="I7" s="56" t="s">
        <v>45</v>
      </c>
      <c r="J7" s="55" t="s">
        <v>46</v>
      </c>
      <c r="K7" s="107" t="s">
        <v>47</v>
      </c>
    </row>
  </sheetData>
  <mergeCells count="2">
    <mergeCell ref="A2:K2"/>
    <mergeCell ref="A6:K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82F3E-9A91-486F-9B3D-68704A7CB7EB}">
  <dimension ref="A1:M50"/>
  <sheetViews>
    <sheetView showGridLines="0" topLeftCell="A21" workbookViewId="0">
      <selection activeCell="C56" sqref="C56"/>
    </sheetView>
  </sheetViews>
  <sheetFormatPr baseColWidth="10" defaultRowHeight="15"/>
  <cols>
    <col min="1" max="1" width="27.85546875" bestFit="1" customWidth="1"/>
  </cols>
  <sheetData>
    <row r="1" spans="1:13">
      <c r="A1" s="256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>
      <c r="A2" s="256" t="s">
        <v>80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</row>
    <row r="3" spans="1:13">
      <c r="A3" s="120"/>
      <c r="B3" s="120"/>
      <c r="C3" s="120"/>
      <c r="D3" s="120"/>
      <c r="E3" s="120"/>
      <c r="F3" s="257">
        <v>2020</v>
      </c>
      <c r="G3" s="257"/>
      <c r="H3" s="257"/>
      <c r="I3" s="120"/>
      <c r="J3" s="120"/>
      <c r="K3" s="120"/>
      <c r="L3" s="120"/>
      <c r="M3" s="120"/>
    </row>
    <row r="4" spans="1:13">
      <c r="A4" s="34" t="s">
        <v>2</v>
      </c>
      <c r="B4" s="34" t="s">
        <v>3</v>
      </c>
      <c r="C4" s="34" t="s">
        <v>4</v>
      </c>
      <c r="D4" s="34" t="s">
        <v>5</v>
      </c>
      <c r="E4" s="34" t="s">
        <v>6</v>
      </c>
      <c r="F4" s="34" t="s">
        <v>7</v>
      </c>
      <c r="G4" s="34" t="s">
        <v>8</v>
      </c>
      <c r="H4" s="34" t="s">
        <v>9</v>
      </c>
      <c r="I4" s="34" t="s">
        <v>10</v>
      </c>
      <c r="J4" s="34" t="s">
        <v>11</v>
      </c>
      <c r="K4" s="34" t="s">
        <v>12</v>
      </c>
      <c r="L4" s="34" t="s">
        <v>13</v>
      </c>
      <c r="M4" s="34" t="s">
        <v>14</v>
      </c>
    </row>
    <row r="5" spans="1:13">
      <c r="A5" s="4" t="s">
        <v>15</v>
      </c>
      <c r="B5" s="5">
        <v>11</v>
      </c>
      <c r="C5" s="5">
        <v>16</v>
      </c>
      <c r="D5" s="5">
        <v>17</v>
      </c>
      <c r="E5" s="5">
        <v>19</v>
      </c>
      <c r="F5" s="5">
        <v>20</v>
      </c>
      <c r="G5" s="5">
        <v>28</v>
      </c>
      <c r="H5" s="5">
        <v>28</v>
      </c>
      <c r="I5" s="5">
        <v>28</v>
      </c>
      <c r="J5" s="5">
        <v>21</v>
      </c>
      <c r="K5" s="5">
        <v>20</v>
      </c>
      <c r="L5" s="5">
        <v>18</v>
      </c>
      <c r="M5" s="5">
        <v>12</v>
      </c>
    </row>
    <row r="6" spans="1:13">
      <c r="A6" s="4" t="s">
        <v>16</v>
      </c>
      <c r="B6" s="6">
        <f>(B5*180)-(8*B8)</f>
        <v>1980</v>
      </c>
      <c r="C6" s="6">
        <f>(C5*180)-(8*C8)</f>
        <v>2880</v>
      </c>
      <c r="D6" s="6">
        <f t="shared" ref="D6:M6" si="0">(D5*180)-(8*D8)</f>
        <v>3060</v>
      </c>
      <c r="E6" s="6">
        <f t="shared" si="0"/>
        <v>3420</v>
      </c>
      <c r="F6" s="6">
        <f t="shared" si="0"/>
        <v>3600</v>
      </c>
      <c r="G6" s="6">
        <f t="shared" si="0"/>
        <v>5040</v>
      </c>
      <c r="H6" s="6">
        <f t="shared" si="0"/>
        <v>4624</v>
      </c>
      <c r="I6" s="6">
        <f t="shared" si="0"/>
        <v>4992</v>
      </c>
      <c r="J6" s="6">
        <f t="shared" si="0"/>
        <v>3700</v>
      </c>
      <c r="K6" s="6">
        <f t="shared" si="0"/>
        <v>3600</v>
      </c>
      <c r="L6" s="6">
        <f t="shared" si="0"/>
        <v>3240</v>
      </c>
      <c r="M6" s="6">
        <f t="shared" si="0"/>
        <v>2160</v>
      </c>
    </row>
    <row r="7" spans="1:13">
      <c r="A7" s="7" t="s">
        <v>17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2</v>
      </c>
      <c r="I7" s="8">
        <v>1</v>
      </c>
      <c r="J7" s="8">
        <v>1</v>
      </c>
      <c r="K7" s="8">
        <v>1</v>
      </c>
      <c r="L7" s="8">
        <v>0</v>
      </c>
      <c r="M7" s="8">
        <v>0</v>
      </c>
    </row>
    <row r="8" spans="1:13">
      <c r="A8" s="9" t="s">
        <v>18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52</v>
      </c>
      <c r="I8" s="10">
        <v>6</v>
      </c>
      <c r="J8" s="10">
        <v>10</v>
      </c>
      <c r="K8" s="10">
        <v>0</v>
      </c>
      <c r="L8" s="10">
        <v>0</v>
      </c>
      <c r="M8" s="10">
        <v>0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0</v>
      </c>
      <c r="C10" s="13">
        <f t="shared" si="1"/>
        <v>0</v>
      </c>
      <c r="D10" s="13">
        <f t="shared" si="1"/>
        <v>0</v>
      </c>
      <c r="E10" s="13">
        <f t="shared" si="1"/>
        <v>0</v>
      </c>
      <c r="F10" s="13">
        <f t="shared" si="1"/>
        <v>0</v>
      </c>
      <c r="G10" s="13">
        <f t="shared" si="1"/>
        <v>0</v>
      </c>
      <c r="H10" s="13">
        <f t="shared" si="1"/>
        <v>432.52595155709344</v>
      </c>
      <c r="I10" s="13">
        <f t="shared" si="1"/>
        <v>200.32051282051282</v>
      </c>
      <c r="J10" s="13">
        <f t="shared" si="1"/>
        <v>270.27027027027026</v>
      </c>
      <c r="K10" s="13">
        <f t="shared" si="1"/>
        <v>277.77777777777777</v>
      </c>
      <c r="L10" s="13">
        <f t="shared" si="1"/>
        <v>0</v>
      </c>
      <c r="M10" s="13">
        <f t="shared" si="1"/>
        <v>0</v>
      </c>
    </row>
    <row r="11" spans="1:13">
      <c r="A11" s="4" t="s">
        <v>21</v>
      </c>
      <c r="B11" s="13">
        <f t="shared" ref="B11:M11" si="2">B8*1000000/B6</f>
        <v>0</v>
      </c>
      <c r="C11" s="13">
        <f t="shared" si="2"/>
        <v>0</v>
      </c>
      <c r="D11" s="13">
        <f t="shared" si="2"/>
        <v>0</v>
      </c>
      <c r="E11" s="13">
        <f t="shared" si="2"/>
        <v>0</v>
      </c>
      <c r="F11" s="13">
        <f t="shared" si="2"/>
        <v>0</v>
      </c>
      <c r="G11" s="13">
        <f t="shared" si="2"/>
        <v>0</v>
      </c>
      <c r="H11" s="13">
        <f t="shared" si="2"/>
        <v>11245.674740484428</v>
      </c>
      <c r="I11" s="13">
        <f t="shared" si="2"/>
        <v>1201.9230769230769</v>
      </c>
      <c r="J11" s="13">
        <f t="shared" si="2"/>
        <v>2702.7027027027025</v>
      </c>
      <c r="K11" s="13">
        <f t="shared" si="2"/>
        <v>0</v>
      </c>
      <c r="L11" s="13">
        <f t="shared" si="2"/>
        <v>0</v>
      </c>
      <c r="M11" s="13">
        <f t="shared" si="2"/>
        <v>0</v>
      </c>
    </row>
    <row r="12" spans="1:13">
      <c r="A12" s="9" t="s">
        <v>22</v>
      </c>
      <c r="B12" s="14">
        <f>B8</f>
        <v>0</v>
      </c>
      <c r="C12" s="14">
        <f t="shared" ref="C12:M12" si="3">+B12+C8</f>
        <v>0</v>
      </c>
      <c r="D12" s="14">
        <f t="shared" si="3"/>
        <v>0</v>
      </c>
      <c r="E12" s="14">
        <f t="shared" si="3"/>
        <v>0</v>
      </c>
      <c r="F12" s="14">
        <f t="shared" si="3"/>
        <v>0</v>
      </c>
      <c r="G12" s="14">
        <f t="shared" si="3"/>
        <v>0</v>
      </c>
      <c r="H12" s="14">
        <f t="shared" si="3"/>
        <v>52</v>
      </c>
      <c r="I12" s="14">
        <f t="shared" si="3"/>
        <v>58</v>
      </c>
      <c r="J12" s="14">
        <f t="shared" si="3"/>
        <v>68</v>
      </c>
      <c r="K12" s="14">
        <f t="shared" si="3"/>
        <v>68</v>
      </c>
      <c r="L12" s="14">
        <f t="shared" si="3"/>
        <v>68</v>
      </c>
      <c r="M12" s="14">
        <f t="shared" si="3"/>
        <v>68</v>
      </c>
    </row>
    <row r="13" spans="1:13">
      <c r="A13" s="9" t="s">
        <v>23</v>
      </c>
      <c r="B13" s="15">
        <f t="shared" ref="B13:M13" si="4">B7*100/B5</f>
        <v>0</v>
      </c>
      <c r="C13" s="15">
        <f t="shared" si="4"/>
        <v>0</v>
      </c>
      <c r="D13" s="15">
        <f t="shared" si="4"/>
        <v>0</v>
      </c>
      <c r="E13" s="15">
        <f t="shared" si="4"/>
        <v>0</v>
      </c>
      <c r="F13" s="15">
        <f t="shared" si="4"/>
        <v>0</v>
      </c>
      <c r="G13" s="15">
        <f t="shared" si="4"/>
        <v>0</v>
      </c>
      <c r="H13" s="15">
        <f t="shared" si="4"/>
        <v>7.1428571428571432</v>
      </c>
      <c r="I13" s="15">
        <f t="shared" si="4"/>
        <v>3.5714285714285716</v>
      </c>
      <c r="J13" s="15">
        <f t="shared" si="4"/>
        <v>4.7619047619047619</v>
      </c>
      <c r="K13" s="15">
        <f t="shared" si="4"/>
        <v>5</v>
      </c>
      <c r="L13" s="15">
        <f t="shared" si="4"/>
        <v>0</v>
      </c>
      <c r="M13" s="15">
        <f t="shared" si="4"/>
        <v>0</v>
      </c>
    </row>
    <row r="14" spans="1:13">
      <c r="A14" s="16" t="s">
        <v>24</v>
      </c>
      <c r="B14" s="17">
        <f t="shared" ref="B14:M14" si="5">B8*100/B5</f>
        <v>0</v>
      </c>
      <c r="C14" s="17">
        <f t="shared" si="5"/>
        <v>0</v>
      </c>
      <c r="D14" s="17">
        <f t="shared" si="5"/>
        <v>0</v>
      </c>
      <c r="E14" s="17">
        <f t="shared" si="5"/>
        <v>0</v>
      </c>
      <c r="F14" s="17">
        <f t="shared" si="5"/>
        <v>0</v>
      </c>
      <c r="G14" s="17">
        <f t="shared" si="5"/>
        <v>0</v>
      </c>
      <c r="H14" s="17">
        <f t="shared" si="5"/>
        <v>185.71428571428572</v>
      </c>
      <c r="I14" s="17">
        <f t="shared" si="5"/>
        <v>21.428571428571427</v>
      </c>
      <c r="J14" s="17">
        <f t="shared" si="5"/>
        <v>47.61904761904762</v>
      </c>
      <c r="K14" s="17">
        <f t="shared" si="5"/>
        <v>0</v>
      </c>
      <c r="L14" s="17">
        <f t="shared" si="5"/>
        <v>0</v>
      </c>
      <c r="M14" s="17">
        <f t="shared" si="5"/>
        <v>0</v>
      </c>
    </row>
    <row r="15" spans="1:13">
      <c r="A15" s="18" t="s">
        <v>25</v>
      </c>
      <c r="B15" s="19">
        <f>+B14</f>
        <v>0</v>
      </c>
      <c r="C15" s="19">
        <f>+(C12*100)/AVERAGE(B5:C5)</f>
        <v>0</v>
      </c>
      <c r="D15" s="19">
        <f>+(D12*100)/AVERAGE(B5:D5)</f>
        <v>0</v>
      </c>
      <c r="E15" s="19">
        <f>+(E12*100)/AVERAGE(B5:E5)</f>
        <v>0</v>
      </c>
      <c r="F15" s="19">
        <f>+(F12*100)/AVERAGE(B5:F5)</f>
        <v>0</v>
      </c>
      <c r="G15" s="19">
        <f>+(G12*100)/AVERAGE(B5:G5)</f>
        <v>0</v>
      </c>
      <c r="H15" s="19">
        <f>+(H12*100)/AVERAGE(B5:H5)</f>
        <v>261.87050359712231</v>
      </c>
      <c r="I15" s="19">
        <f>+(I12*100)/AVERAGE(B5:I5)</f>
        <v>277.8443113772455</v>
      </c>
      <c r="J15" s="19">
        <f>+(J12*100)/AVERAGE(B5:J5)</f>
        <v>325.531914893617</v>
      </c>
      <c r="K15" s="19">
        <f>+(K12*100)/AVERAGE(B5:K5)</f>
        <v>326.92307692307691</v>
      </c>
      <c r="L15" s="19">
        <f>+(L12*100)/AVERAGE(B5:L5)</f>
        <v>330.97345132743362</v>
      </c>
      <c r="M15" s="19">
        <f>+(M12*100)/AVERAGE(B5:M5)</f>
        <v>342.85714285714289</v>
      </c>
    </row>
    <row r="16" spans="1:13">
      <c r="A16" s="20" t="s">
        <v>26</v>
      </c>
      <c r="B16" s="21">
        <f>AVERAGE(B5:M5)</f>
        <v>19.833333333333332</v>
      </c>
      <c r="C16" s="22"/>
      <c r="D16" s="22"/>
      <c r="E16" s="23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5</v>
      </c>
      <c r="C17" s="22"/>
      <c r="D17" s="22"/>
      <c r="E17" s="220"/>
      <c r="F17" s="220"/>
      <c r="G17" s="220"/>
      <c r="H17" s="220"/>
      <c r="I17" s="23"/>
      <c r="J17" s="22"/>
      <c r="K17" s="22"/>
      <c r="L17" s="22"/>
      <c r="M17" s="22"/>
    </row>
    <row r="18" spans="1:13">
      <c r="A18" s="26" t="s">
        <v>22</v>
      </c>
      <c r="B18" s="25">
        <f>SUM(B8:M8)</f>
        <v>68</v>
      </c>
      <c r="C18" s="22"/>
      <c r="D18" s="22"/>
      <c r="E18" s="23"/>
      <c r="F18" s="22"/>
      <c r="G18" s="22"/>
      <c r="H18" s="22"/>
      <c r="I18" s="27"/>
      <c r="J18" s="22"/>
      <c r="K18" s="22"/>
      <c r="L18" s="22"/>
      <c r="M18" s="22"/>
    </row>
    <row r="19" spans="1:13">
      <c r="A19" s="20" t="s">
        <v>28</v>
      </c>
      <c r="B19" s="28">
        <f>B17*100/B16</f>
        <v>25.210084033613448</v>
      </c>
      <c r="C19" s="22"/>
      <c r="D19" s="22"/>
      <c r="E19" s="23"/>
      <c r="F19" s="22"/>
      <c r="G19" s="22"/>
      <c r="H19" s="22"/>
      <c r="I19" s="29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118.21448836769434</v>
      </c>
      <c r="C20" s="22"/>
      <c r="D20" s="22"/>
      <c r="E20" s="23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1607.7170418006431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342.85714285714289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342.85714285714289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</row>
    <row r="27" spans="1:13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</row>
    <row r="28" spans="1:13">
      <c r="A28" s="258">
        <v>2021</v>
      </c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</row>
    <row r="29" spans="1:13">
      <c r="A29" s="34" t="s">
        <v>2</v>
      </c>
      <c r="B29" s="34" t="s">
        <v>3</v>
      </c>
      <c r="C29" s="34" t="s">
        <v>4</v>
      </c>
      <c r="D29" s="34" t="s">
        <v>5</v>
      </c>
      <c r="E29" s="34" t="s">
        <v>6</v>
      </c>
      <c r="F29" s="34" t="s">
        <v>7</v>
      </c>
      <c r="G29" s="34" t="s">
        <v>8</v>
      </c>
      <c r="H29" s="34" t="s">
        <v>9</v>
      </c>
      <c r="I29" s="34" t="s">
        <v>10</v>
      </c>
      <c r="J29" s="34" t="s">
        <v>11</v>
      </c>
      <c r="K29" s="34" t="s">
        <v>12</v>
      </c>
      <c r="L29" s="34" t="s">
        <v>13</v>
      </c>
      <c r="M29" s="34" t="s">
        <v>14</v>
      </c>
    </row>
    <row r="30" spans="1:13">
      <c r="A30" s="4" t="s">
        <v>15</v>
      </c>
      <c r="B30" s="5">
        <v>11</v>
      </c>
      <c r="C30" s="5">
        <v>16</v>
      </c>
      <c r="D30" s="5">
        <v>17</v>
      </c>
      <c r="E30" s="5">
        <v>19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113">
        <v>0</v>
      </c>
      <c r="L30" s="5">
        <v>0</v>
      </c>
      <c r="M30" s="5">
        <v>0</v>
      </c>
    </row>
    <row r="31" spans="1:13">
      <c r="A31" s="4" t="s">
        <v>16</v>
      </c>
      <c r="B31" s="6">
        <f>(B30*180)-(8*B33)</f>
        <v>1980</v>
      </c>
      <c r="C31" s="6">
        <f>(C30*180)-(8*C33)</f>
        <v>2880</v>
      </c>
      <c r="D31" s="6">
        <f t="shared" ref="D31:M31" si="6">(D30*180)-(8*D33)</f>
        <v>3060</v>
      </c>
      <c r="E31" s="6">
        <f t="shared" si="6"/>
        <v>3420</v>
      </c>
      <c r="F31" s="6">
        <f t="shared" si="6"/>
        <v>0</v>
      </c>
      <c r="G31" s="6">
        <f t="shared" si="6"/>
        <v>0</v>
      </c>
      <c r="H31" s="6">
        <f t="shared" si="6"/>
        <v>0</v>
      </c>
      <c r="I31" s="6">
        <f t="shared" si="6"/>
        <v>0</v>
      </c>
      <c r="J31" s="6">
        <f t="shared" si="6"/>
        <v>0</v>
      </c>
      <c r="K31" s="6">
        <f t="shared" si="6"/>
        <v>0</v>
      </c>
      <c r="L31" s="6">
        <f t="shared" si="6"/>
        <v>0</v>
      </c>
      <c r="M31" s="6">
        <f t="shared" si="6"/>
        <v>0</v>
      </c>
    </row>
    <row r="32" spans="1:13">
      <c r="A32" s="7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1:13">
      <c r="A33" s="9" t="s">
        <v>18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>
      <c r="A34" s="11" t="s">
        <v>19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>
      <c r="A35" s="4" t="s">
        <v>20</v>
      </c>
      <c r="B35" s="13">
        <f t="shared" ref="B35:M35" si="7">B32*1000000/B31</f>
        <v>0</v>
      </c>
      <c r="C35" s="13">
        <f t="shared" si="7"/>
        <v>0</v>
      </c>
      <c r="D35" s="13">
        <f t="shared" si="7"/>
        <v>0</v>
      </c>
      <c r="E35" s="13">
        <f t="shared" si="7"/>
        <v>0</v>
      </c>
      <c r="F35" s="13" t="e">
        <f t="shared" si="7"/>
        <v>#DIV/0!</v>
      </c>
      <c r="G35" s="13" t="e">
        <f t="shared" si="7"/>
        <v>#DIV/0!</v>
      </c>
      <c r="H35" s="13" t="e">
        <f t="shared" si="7"/>
        <v>#DIV/0!</v>
      </c>
      <c r="I35" s="13" t="e">
        <f t="shared" si="7"/>
        <v>#DIV/0!</v>
      </c>
      <c r="J35" s="13" t="e">
        <f t="shared" si="7"/>
        <v>#DIV/0!</v>
      </c>
      <c r="K35" s="13" t="e">
        <f t="shared" si="7"/>
        <v>#DIV/0!</v>
      </c>
      <c r="L35" s="13" t="e">
        <f t="shared" si="7"/>
        <v>#DIV/0!</v>
      </c>
      <c r="M35" s="13" t="e">
        <f t="shared" si="7"/>
        <v>#DIV/0!</v>
      </c>
    </row>
    <row r="36" spans="1:13">
      <c r="A36" s="4" t="s">
        <v>21</v>
      </c>
      <c r="B36" s="13">
        <f t="shared" ref="B36:M36" si="8">B33*1000000/B31</f>
        <v>0</v>
      </c>
      <c r="C36" s="13">
        <f t="shared" si="8"/>
        <v>0</v>
      </c>
      <c r="D36" s="13">
        <f t="shared" si="8"/>
        <v>0</v>
      </c>
      <c r="E36" s="13">
        <f t="shared" si="8"/>
        <v>0</v>
      </c>
      <c r="F36" s="13" t="e">
        <f t="shared" si="8"/>
        <v>#DIV/0!</v>
      </c>
      <c r="G36" s="13" t="e">
        <f t="shared" si="8"/>
        <v>#DIV/0!</v>
      </c>
      <c r="H36" s="13" t="e">
        <f t="shared" si="8"/>
        <v>#DIV/0!</v>
      </c>
      <c r="I36" s="13" t="e">
        <f t="shared" si="8"/>
        <v>#DIV/0!</v>
      </c>
      <c r="J36" s="13" t="e">
        <f t="shared" si="8"/>
        <v>#DIV/0!</v>
      </c>
      <c r="K36" s="13" t="e">
        <f t="shared" si="8"/>
        <v>#DIV/0!</v>
      </c>
      <c r="L36" s="13" t="e">
        <f t="shared" si="8"/>
        <v>#DIV/0!</v>
      </c>
      <c r="M36" s="13" t="e">
        <f t="shared" si="8"/>
        <v>#DIV/0!</v>
      </c>
    </row>
    <row r="37" spans="1:13">
      <c r="A37" s="9" t="s">
        <v>22</v>
      </c>
      <c r="B37" s="14">
        <f>B33</f>
        <v>0</v>
      </c>
      <c r="C37" s="14">
        <f t="shared" ref="C37:M37" si="9">+B37+C33</f>
        <v>0</v>
      </c>
      <c r="D37" s="14">
        <f t="shared" si="9"/>
        <v>0</v>
      </c>
      <c r="E37" s="14">
        <f t="shared" si="9"/>
        <v>0</v>
      </c>
      <c r="F37" s="14">
        <f t="shared" si="9"/>
        <v>0</v>
      </c>
      <c r="G37" s="14">
        <f t="shared" si="9"/>
        <v>0</v>
      </c>
      <c r="H37" s="14">
        <f t="shared" si="9"/>
        <v>0</v>
      </c>
      <c r="I37" s="14">
        <f t="shared" si="9"/>
        <v>0</v>
      </c>
      <c r="J37" s="14">
        <f t="shared" si="9"/>
        <v>0</v>
      </c>
      <c r="K37" s="14">
        <f t="shared" si="9"/>
        <v>0</v>
      </c>
      <c r="L37" s="14">
        <f t="shared" si="9"/>
        <v>0</v>
      </c>
      <c r="M37" s="14">
        <f t="shared" si="9"/>
        <v>0</v>
      </c>
    </row>
    <row r="38" spans="1:13">
      <c r="A38" s="9" t="s">
        <v>23</v>
      </c>
      <c r="B38" s="15">
        <f t="shared" ref="B38:M38" si="10">B32*100/B30</f>
        <v>0</v>
      </c>
      <c r="C38" s="15">
        <f t="shared" si="10"/>
        <v>0</v>
      </c>
      <c r="D38" s="15">
        <f t="shared" si="10"/>
        <v>0</v>
      </c>
      <c r="E38" s="15">
        <f t="shared" si="10"/>
        <v>0</v>
      </c>
      <c r="F38" s="15" t="e">
        <f t="shared" si="10"/>
        <v>#DIV/0!</v>
      </c>
      <c r="G38" s="15" t="e">
        <f t="shared" si="10"/>
        <v>#DIV/0!</v>
      </c>
      <c r="H38" s="15" t="e">
        <f t="shared" si="10"/>
        <v>#DIV/0!</v>
      </c>
      <c r="I38" s="15" t="e">
        <f t="shared" si="10"/>
        <v>#DIV/0!</v>
      </c>
      <c r="J38" s="15" t="e">
        <f t="shared" si="10"/>
        <v>#DIV/0!</v>
      </c>
      <c r="K38" s="15" t="e">
        <f t="shared" si="10"/>
        <v>#DIV/0!</v>
      </c>
      <c r="L38" s="15" t="e">
        <f t="shared" si="10"/>
        <v>#DIV/0!</v>
      </c>
      <c r="M38" s="15" t="e">
        <f t="shared" si="10"/>
        <v>#DIV/0!</v>
      </c>
    </row>
    <row r="39" spans="1:13">
      <c r="A39" s="16" t="s">
        <v>24</v>
      </c>
      <c r="B39" s="17">
        <f t="shared" ref="B39:M39" si="11">B33*100/B30</f>
        <v>0</v>
      </c>
      <c r="C39" s="17">
        <f t="shared" si="11"/>
        <v>0</v>
      </c>
      <c r="D39" s="17">
        <f t="shared" si="11"/>
        <v>0</v>
      </c>
      <c r="E39" s="17">
        <f t="shared" si="11"/>
        <v>0</v>
      </c>
      <c r="F39" s="17" t="e">
        <f t="shared" si="11"/>
        <v>#DIV/0!</v>
      </c>
      <c r="G39" s="17" t="e">
        <f t="shared" si="11"/>
        <v>#DIV/0!</v>
      </c>
      <c r="H39" s="17" t="e">
        <f t="shared" si="11"/>
        <v>#DIV/0!</v>
      </c>
      <c r="I39" s="17" t="e">
        <f t="shared" si="11"/>
        <v>#DIV/0!</v>
      </c>
      <c r="J39" s="17" t="e">
        <f t="shared" si="11"/>
        <v>#DIV/0!</v>
      </c>
      <c r="K39" s="17" t="e">
        <f t="shared" si="11"/>
        <v>#DIV/0!</v>
      </c>
      <c r="L39" s="17" t="e">
        <f t="shared" si="11"/>
        <v>#DIV/0!</v>
      </c>
      <c r="M39" s="17" t="e">
        <f t="shared" si="11"/>
        <v>#DIV/0!</v>
      </c>
    </row>
    <row r="40" spans="1:13">
      <c r="A40" s="18" t="s">
        <v>25</v>
      </c>
      <c r="B40" s="19">
        <f>+B39</f>
        <v>0</v>
      </c>
      <c r="C40" s="19">
        <f>+(C37*100)/AVERAGE(B30:C30)</f>
        <v>0</v>
      </c>
      <c r="D40" s="19">
        <f>+(D37*100)/AVERAGE(B30:D30)</f>
        <v>0</v>
      </c>
      <c r="E40" s="19">
        <f>+(E37*100)/AVERAGE(B30:E30)</f>
        <v>0</v>
      </c>
      <c r="F40" s="19">
        <f>+(F37*100)/AVERAGE(B30:F30)</f>
        <v>0</v>
      </c>
      <c r="G40" s="19">
        <f>+(G37*100)/AVERAGE(B30:G30)</f>
        <v>0</v>
      </c>
      <c r="H40" s="19">
        <f>+(H37*100)/AVERAGE(B30:H30)</f>
        <v>0</v>
      </c>
      <c r="I40" s="19">
        <f>+(I37*100)/AVERAGE(B30:I30)</f>
        <v>0</v>
      </c>
      <c r="J40" s="19">
        <f>+(J37*100)/AVERAGE(B30:J30)</f>
        <v>0</v>
      </c>
      <c r="K40" s="19">
        <f>+(K37*100)/AVERAGE(B30:K30)</f>
        <v>0</v>
      </c>
      <c r="L40" s="19">
        <f>+(L37*100)/AVERAGE(B30:L30)</f>
        <v>0</v>
      </c>
      <c r="M40" s="19">
        <f>+(M37*100)/AVERAGE(B30:M30)</f>
        <v>0</v>
      </c>
    </row>
    <row r="41" spans="1:13">
      <c r="A41" s="20" t="s">
        <v>26</v>
      </c>
      <c r="B41" s="21">
        <f>AVERAGE(B30:M30)</f>
        <v>5.25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</row>
    <row r="42" spans="1:13">
      <c r="A42" s="24" t="s">
        <v>27</v>
      </c>
      <c r="B42" s="25">
        <f>SUM(B32:M32)</f>
        <v>0</v>
      </c>
      <c r="C42" s="22"/>
      <c r="D42" s="22"/>
      <c r="E42" s="220"/>
      <c r="F42" s="220"/>
      <c r="G42" s="220"/>
      <c r="H42" s="220"/>
      <c r="I42" s="23"/>
      <c r="J42" s="22"/>
      <c r="K42" s="22"/>
      <c r="L42" s="22"/>
      <c r="M42" s="22"/>
    </row>
    <row r="43" spans="1:13">
      <c r="A43" s="26" t="s">
        <v>22</v>
      </c>
      <c r="B43" s="25">
        <f>SUM(B33:M33)</f>
        <v>0</v>
      </c>
      <c r="C43" s="22"/>
      <c r="D43" s="22"/>
      <c r="E43" s="23"/>
      <c r="F43" s="22"/>
      <c r="G43" s="22"/>
      <c r="H43" s="22"/>
      <c r="I43" s="27"/>
      <c r="J43" s="22"/>
      <c r="K43" s="22"/>
      <c r="L43" s="22"/>
      <c r="M43" s="22"/>
    </row>
    <row r="44" spans="1:13">
      <c r="A44" s="20" t="s">
        <v>28</v>
      </c>
      <c r="B44" s="28">
        <f>B42*100/B41</f>
        <v>0</v>
      </c>
      <c r="C44" s="22"/>
      <c r="D44" s="22"/>
      <c r="E44" s="23"/>
      <c r="F44" s="22"/>
      <c r="G44" s="22"/>
      <c r="H44" s="22"/>
      <c r="I44" s="29"/>
      <c r="J44" s="22"/>
      <c r="K44" s="22"/>
      <c r="L44" s="22"/>
      <c r="M44" s="22"/>
    </row>
    <row r="45" spans="1:13">
      <c r="A45" s="20" t="s">
        <v>29</v>
      </c>
      <c r="B45" s="30">
        <f>B42*1000000/SUM(B31:M31)</f>
        <v>0</v>
      </c>
      <c r="C45" s="22"/>
      <c r="D45" s="22"/>
      <c r="E45" s="23"/>
      <c r="F45" s="22"/>
      <c r="G45" s="22"/>
      <c r="H45" s="22"/>
      <c r="I45" s="29"/>
      <c r="J45" s="22"/>
      <c r="K45" s="22"/>
      <c r="L45" s="22"/>
      <c r="M45" s="22"/>
    </row>
    <row r="46" spans="1:13">
      <c r="A46" s="20" t="s">
        <v>30</v>
      </c>
      <c r="B46" s="31">
        <f>B43*1000000/SUM(B31:M31)</f>
        <v>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>
      <c r="A47" s="20" t="s">
        <v>31</v>
      </c>
      <c r="B47" s="28">
        <f>+B43*100/B41</f>
        <v>0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>
      <c r="A48" s="20" t="s">
        <v>32</v>
      </c>
      <c r="B48" s="25">
        <v>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20" t="s">
        <v>33</v>
      </c>
      <c r="B49" s="25">
        <v>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>
      <c r="A50" s="32" t="s">
        <v>34</v>
      </c>
      <c r="B50" s="33">
        <f>SUM(B47:B49)</f>
        <v>0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</sheetData>
  <mergeCells count="6">
    <mergeCell ref="E42:H42"/>
    <mergeCell ref="A1:M1"/>
    <mergeCell ref="A2:M2"/>
    <mergeCell ref="F3:H3"/>
    <mergeCell ref="E17:H17"/>
    <mergeCell ref="A28:M2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6DC92-42D7-438A-95D1-47AE73CFF60E}">
  <dimension ref="A2:K13"/>
  <sheetViews>
    <sheetView showGridLines="0" workbookViewId="0">
      <selection activeCell="E26" sqref="E26"/>
    </sheetView>
  </sheetViews>
  <sheetFormatPr baseColWidth="10" defaultRowHeight="15"/>
  <cols>
    <col min="1" max="1" width="15.7109375" bestFit="1" customWidth="1"/>
    <col min="2" max="2" width="14.7109375" bestFit="1" customWidth="1"/>
    <col min="3" max="3" width="19.140625" bestFit="1" customWidth="1"/>
    <col min="4" max="4" width="29.5703125" bestFit="1" customWidth="1"/>
    <col min="5" max="5" width="18.5703125" bestFit="1" customWidth="1"/>
    <col min="7" max="7" width="12.5703125" bestFit="1" customWidth="1"/>
    <col min="8" max="8" width="15" bestFit="1" customWidth="1"/>
    <col min="11" max="11" width="18.7109375" bestFit="1" customWidth="1"/>
  </cols>
  <sheetData>
    <row r="2" spans="1:11" ht="15.75" thickBot="1">
      <c r="A2" s="255">
        <v>2020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</row>
    <row r="3" spans="1:11" ht="15.75" thickBot="1">
      <c r="A3" s="54" t="s">
        <v>37</v>
      </c>
      <c r="B3" s="55" t="s">
        <v>38</v>
      </c>
      <c r="C3" s="55" t="s">
        <v>39</v>
      </c>
      <c r="D3" s="55" t="s">
        <v>40</v>
      </c>
      <c r="E3" s="55" t="s">
        <v>41</v>
      </c>
      <c r="F3" s="56" t="s">
        <v>42</v>
      </c>
      <c r="G3" s="56" t="s">
        <v>43</v>
      </c>
      <c r="H3" s="56" t="s">
        <v>44</v>
      </c>
      <c r="I3" s="56" t="s">
        <v>45</v>
      </c>
      <c r="J3" s="55" t="s">
        <v>46</v>
      </c>
      <c r="K3" s="107" t="s">
        <v>47</v>
      </c>
    </row>
    <row r="4" spans="1:11">
      <c r="A4" s="57">
        <v>44118</v>
      </c>
      <c r="B4" s="58" t="s">
        <v>81</v>
      </c>
      <c r="C4" s="59" t="s">
        <v>49</v>
      </c>
      <c r="D4" s="59" t="s">
        <v>82</v>
      </c>
      <c r="E4" s="58" t="s">
        <v>51</v>
      </c>
      <c r="F4" s="59" t="s">
        <v>71</v>
      </c>
      <c r="G4" s="59"/>
      <c r="H4" s="59"/>
      <c r="I4" s="61">
        <v>0</v>
      </c>
      <c r="J4" s="61" t="s">
        <v>83</v>
      </c>
      <c r="K4" s="62">
        <f>SUM(I4:I50)</f>
        <v>68</v>
      </c>
    </row>
    <row r="5" spans="1:11">
      <c r="A5" s="63">
        <v>44102</v>
      </c>
      <c r="B5" s="64" t="s">
        <v>84</v>
      </c>
      <c r="C5" s="65" t="s">
        <v>49</v>
      </c>
      <c r="D5" s="65" t="s">
        <v>85</v>
      </c>
      <c r="E5" s="64" t="s">
        <v>51</v>
      </c>
      <c r="F5" s="65" t="s">
        <v>52</v>
      </c>
      <c r="G5" s="66">
        <v>44097</v>
      </c>
      <c r="H5" s="66">
        <v>44108</v>
      </c>
      <c r="I5" s="67">
        <v>10</v>
      </c>
      <c r="J5" s="67" t="s">
        <v>83</v>
      </c>
      <c r="K5" s="68"/>
    </row>
    <row r="6" spans="1:11">
      <c r="A6" s="63">
        <v>44069</v>
      </c>
      <c r="B6" s="64" t="s">
        <v>86</v>
      </c>
      <c r="C6" s="65" t="s">
        <v>49</v>
      </c>
      <c r="D6" s="65" t="s">
        <v>87</v>
      </c>
      <c r="E6" s="64" t="s">
        <v>51</v>
      </c>
      <c r="F6" s="65" t="s">
        <v>71</v>
      </c>
      <c r="G6" s="66">
        <v>44069</v>
      </c>
      <c r="H6" s="66">
        <v>44074</v>
      </c>
      <c r="I6" s="67">
        <v>6</v>
      </c>
      <c r="J6" s="67" t="s">
        <v>83</v>
      </c>
      <c r="K6" s="68"/>
    </row>
    <row r="7" spans="1:11">
      <c r="A7" s="63">
        <v>44035</v>
      </c>
      <c r="B7" s="64" t="s">
        <v>88</v>
      </c>
      <c r="C7" s="65" t="s">
        <v>49</v>
      </c>
      <c r="D7" s="65" t="s">
        <v>89</v>
      </c>
      <c r="E7" s="64" t="s">
        <v>51</v>
      </c>
      <c r="F7" s="65" t="s">
        <v>71</v>
      </c>
      <c r="G7" s="66">
        <v>44035</v>
      </c>
      <c r="H7" s="66">
        <v>44052</v>
      </c>
      <c r="I7" s="67">
        <v>18</v>
      </c>
      <c r="J7" s="67" t="s">
        <v>83</v>
      </c>
      <c r="K7" s="68"/>
    </row>
    <row r="8" spans="1:11">
      <c r="A8" s="63">
        <v>44034</v>
      </c>
      <c r="B8" s="64" t="s">
        <v>90</v>
      </c>
      <c r="C8" s="65" t="s">
        <v>49</v>
      </c>
      <c r="D8" s="65" t="s">
        <v>91</v>
      </c>
      <c r="E8" s="64" t="s">
        <v>51</v>
      </c>
      <c r="F8" s="65" t="s">
        <v>71</v>
      </c>
      <c r="G8" s="66">
        <v>44034</v>
      </c>
      <c r="H8" s="66">
        <v>44067</v>
      </c>
      <c r="I8" s="67">
        <v>34</v>
      </c>
      <c r="J8" s="67" t="s">
        <v>83</v>
      </c>
      <c r="K8" s="68"/>
    </row>
    <row r="9" spans="1:11" ht="15.75" thickBot="1">
      <c r="A9" s="121"/>
      <c r="B9" s="122"/>
      <c r="C9" s="122"/>
      <c r="D9" s="122"/>
      <c r="E9" s="122"/>
      <c r="F9" s="122"/>
      <c r="G9" s="122"/>
      <c r="H9" s="122"/>
      <c r="I9" s="122"/>
      <c r="J9" s="122"/>
      <c r="K9" s="69"/>
    </row>
    <row r="12" spans="1:11" ht="15.75" thickBot="1">
      <c r="A12" s="255">
        <v>2021</v>
      </c>
      <c r="B12" s="255"/>
      <c r="C12" s="255"/>
      <c r="D12" s="255"/>
      <c r="E12" s="255"/>
      <c r="F12" s="255"/>
      <c r="G12" s="255"/>
      <c r="H12" s="255"/>
      <c r="I12" s="255"/>
      <c r="J12" s="255"/>
      <c r="K12" s="255"/>
    </row>
    <row r="13" spans="1:11" ht="15.75" thickBot="1">
      <c r="A13" s="54" t="s">
        <v>37</v>
      </c>
      <c r="B13" s="55" t="s">
        <v>38</v>
      </c>
      <c r="C13" s="55" t="s">
        <v>39</v>
      </c>
      <c r="D13" s="55" t="s">
        <v>40</v>
      </c>
      <c r="E13" s="55" t="s">
        <v>41</v>
      </c>
      <c r="F13" s="56" t="s">
        <v>42</v>
      </c>
      <c r="G13" s="56" t="s">
        <v>43</v>
      </c>
      <c r="H13" s="56" t="s">
        <v>44</v>
      </c>
      <c r="I13" s="56" t="s">
        <v>45</v>
      </c>
      <c r="J13" s="55" t="s">
        <v>46</v>
      </c>
      <c r="K13" s="107" t="s">
        <v>47</v>
      </c>
    </row>
  </sheetData>
  <mergeCells count="2">
    <mergeCell ref="A12:K12"/>
    <mergeCell ref="A2:K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81839-DCA3-4FFC-86C0-1A162CD3D0A7}">
  <dimension ref="A1:M50"/>
  <sheetViews>
    <sheetView showGridLines="0" workbookViewId="0">
      <selection activeCell="A55" sqref="A55"/>
    </sheetView>
  </sheetViews>
  <sheetFormatPr baseColWidth="10" defaultRowHeight="15"/>
  <cols>
    <col min="1" max="1" width="27.85546875" bestFit="1" customWidth="1"/>
  </cols>
  <sheetData>
    <row r="1" spans="1:13">
      <c r="A1" s="256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>
      <c r="A2" s="256" t="s">
        <v>92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</row>
    <row r="3" spans="1:13">
      <c r="A3" s="120"/>
      <c r="B3" s="120"/>
      <c r="C3" s="120"/>
      <c r="D3" s="120"/>
      <c r="E3" s="120"/>
      <c r="F3" s="257">
        <v>2020</v>
      </c>
      <c r="G3" s="257"/>
      <c r="H3" s="257"/>
      <c r="I3" s="120"/>
      <c r="J3" s="120"/>
      <c r="K3" s="120"/>
      <c r="L3" s="120"/>
      <c r="M3" s="120"/>
    </row>
    <row r="4" spans="1:13">
      <c r="A4" s="34" t="s">
        <v>2</v>
      </c>
      <c r="B4" s="34" t="s">
        <v>3</v>
      </c>
      <c r="C4" s="34" t="s">
        <v>4</v>
      </c>
      <c r="D4" s="34" t="s">
        <v>5</v>
      </c>
      <c r="E4" s="34" t="s">
        <v>6</v>
      </c>
      <c r="F4" s="34" t="s">
        <v>7</v>
      </c>
      <c r="G4" s="34" t="s">
        <v>8</v>
      </c>
      <c r="H4" s="34" t="s">
        <v>9</v>
      </c>
      <c r="I4" s="34" t="s">
        <v>10</v>
      </c>
      <c r="J4" s="34" t="s">
        <v>11</v>
      </c>
      <c r="K4" s="34" t="s">
        <v>12</v>
      </c>
      <c r="L4" s="34" t="s">
        <v>13</v>
      </c>
      <c r="M4" s="34" t="s">
        <v>14</v>
      </c>
    </row>
    <row r="5" spans="1:13">
      <c r="A5" s="4" t="s">
        <v>15</v>
      </c>
      <c r="B5" s="5">
        <v>22</v>
      </c>
      <c r="C5" s="5">
        <v>22</v>
      </c>
      <c r="D5" s="5">
        <v>22</v>
      </c>
      <c r="E5" s="5">
        <v>22</v>
      </c>
      <c r="F5" s="5">
        <v>22</v>
      </c>
      <c r="G5" s="5">
        <v>22</v>
      </c>
      <c r="H5" s="5">
        <v>22</v>
      </c>
      <c r="I5" s="5">
        <v>22</v>
      </c>
      <c r="J5" s="5">
        <v>22</v>
      </c>
      <c r="K5" s="5">
        <v>22</v>
      </c>
      <c r="L5" s="5">
        <v>22</v>
      </c>
      <c r="M5" s="5">
        <v>22</v>
      </c>
    </row>
    <row r="6" spans="1:13">
      <c r="A6" s="4" t="s">
        <v>16</v>
      </c>
      <c r="B6" s="6">
        <f>(B5*180)-(8*B8)</f>
        <v>3960</v>
      </c>
      <c r="C6" s="6">
        <f>(C5*180)-(8*C8)</f>
        <v>3960</v>
      </c>
      <c r="D6" s="6">
        <f t="shared" ref="D6:M6" si="0">(D5*180)-(8*D8)</f>
        <v>3960</v>
      </c>
      <c r="E6" s="6">
        <f t="shared" si="0"/>
        <v>3960</v>
      </c>
      <c r="F6" s="6">
        <f t="shared" si="0"/>
        <v>3960</v>
      </c>
      <c r="G6" s="6">
        <f t="shared" si="0"/>
        <v>3960</v>
      </c>
      <c r="H6" s="6">
        <f t="shared" si="0"/>
        <v>3960</v>
      </c>
      <c r="I6" s="6">
        <f t="shared" si="0"/>
        <v>3960</v>
      </c>
      <c r="J6" s="6">
        <f t="shared" si="0"/>
        <v>3960</v>
      </c>
      <c r="K6" s="6">
        <f t="shared" si="0"/>
        <v>3648</v>
      </c>
      <c r="L6" s="6">
        <f t="shared" si="0"/>
        <v>3960</v>
      </c>
      <c r="M6" s="6">
        <f t="shared" si="0"/>
        <v>3960</v>
      </c>
    </row>
    <row r="7" spans="1:13">
      <c r="A7" s="7" t="s">
        <v>17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2</v>
      </c>
      <c r="L7" s="8">
        <v>0</v>
      </c>
      <c r="M7" s="8">
        <v>0</v>
      </c>
    </row>
    <row r="8" spans="1:13">
      <c r="A8" s="9" t="s">
        <v>18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39</v>
      </c>
      <c r="L8" s="10">
        <v>0</v>
      </c>
      <c r="M8" s="10">
        <v>0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0</v>
      </c>
      <c r="C10" s="13">
        <f t="shared" si="1"/>
        <v>0</v>
      </c>
      <c r="D10" s="13">
        <f t="shared" si="1"/>
        <v>0</v>
      </c>
      <c r="E10" s="13">
        <f t="shared" si="1"/>
        <v>0</v>
      </c>
      <c r="F10" s="13">
        <f t="shared" si="1"/>
        <v>0</v>
      </c>
      <c r="G10" s="13">
        <f t="shared" si="1"/>
        <v>0</v>
      </c>
      <c r="H10" s="13">
        <f t="shared" si="1"/>
        <v>0</v>
      </c>
      <c r="I10" s="13">
        <f t="shared" si="1"/>
        <v>0</v>
      </c>
      <c r="J10" s="13">
        <f t="shared" si="1"/>
        <v>0</v>
      </c>
      <c r="K10" s="13">
        <f t="shared" si="1"/>
        <v>548.24561403508767</v>
      </c>
      <c r="L10" s="13">
        <f t="shared" si="1"/>
        <v>0</v>
      </c>
      <c r="M10" s="13">
        <f t="shared" si="1"/>
        <v>0</v>
      </c>
    </row>
    <row r="11" spans="1:13">
      <c r="A11" s="4" t="s">
        <v>21</v>
      </c>
      <c r="B11" s="13">
        <f t="shared" ref="B11:M11" si="2">B8*1000000/B6</f>
        <v>0</v>
      </c>
      <c r="C11" s="13">
        <f t="shared" si="2"/>
        <v>0</v>
      </c>
      <c r="D11" s="13">
        <f t="shared" si="2"/>
        <v>0</v>
      </c>
      <c r="E11" s="13">
        <f t="shared" si="2"/>
        <v>0</v>
      </c>
      <c r="F11" s="13">
        <f t="shared" si="2"/>
        <v>0</v>
      </c>
      <c r="G11" s="13">
        <f t="shared" si="2"/>
        <v>0</v>
      </c>
      <c r="H11" s="13">
        <f t="shared" si="2"/>
        <v>0</v>
      </c>
      <c r="I11" s="13">
        <f t="shared" si="2"/>
        <v>0</v>
      </c>
      <c r="J11" s="13">
        <f t="shared" si="2"/>
        <v>0</v>
      </c>
      <c r="K11" s="13">
        <f t="shared" si="2"/>
        <v>10690.78947368421</v>
      </c>
      <c r="L11" s="13">
        <f t="shared" si="2"/>
        <v>0</v>
      </c>
      <c r="M11" s="13">
        <f t="shared" si="2"/>
        <v>0</v>
      </c>
    </row>
    <row r="12" spans="1:13">
      <c r="A12" s="9" t="s">
        <v>22</v>
      </c>
      <c r="B12" s="14">
        <f>B8</f>
        <v>0</v>
      </c>
      <c r="C12" s="14">
        <f t="shared" ref="C12:M12" si="3">+B12+C8</f>
        <v>0</v>
      </c>
      <c r="D12" s="14">
        <f t="shared" si="3"/>
        <v>0</v>
      </c>
      <c r="E12" s="14">
        <f t="shared" si="3"/>
        <v>0</v>
      </c>
      <c r="F12" s="14">
        <f t="shared" si="3"/>
        <v>0</v>
      </c>
      <c r="G12" s="14">
        <f t="shared" si="3"/>
        <v>0</v>
      </c>
      <c r="H12" s="14">
        <f t="shared" si="3"/>
        <v>0</v>
      </c>
      <c r="I12" s="14">
        <f t="shared" si="3"/>
        <v>0</v>
      </c>
      <c r="J12" s="14">
        <f t="shared" si="3"/>
        <v>0</v>
      </c>
      <c r="K12" s="14">
        <f t="shared" si="3"/>
        <v>39</v>
      </c>
      <c r="L12" s="14">
        <f t="shared" si="3"/>
        <v>39</v>
      </c>
      <c r="M12" s="14">
        <f t="shared" si="3"/>
        <v>39</v>
      </c>
    </row>
    <row r="13" spans="1:13">
      <c r="A13" s="9" t="s">
        <v>23</v>
      </c>
      <c r="B13" s="15">
        <f t="shared" ref="B13:M13" si="4">B7*100/B5</f>
        <v>0</v>
      </c>
      <c r="C13" s="15">
        <f t="shared" si="4"/>
        <v>0</v>
      </c>
      <c r="D13" s="15">
        <f t="shared" si="4"/>
        <v>0</v>
      </c>
      <c r="E13" s="15">
        <f t="shared" si="4"/>
        <v>0</v>
      </c>
      <c r="F13" s="15">
        <f t="shared" si="4"/>
        <v>0</v>
      </c>
      <c r="G13" s="15">
        <f t="shared" si="4"/>
        <v>0</v>
      </c>
      <c r="H13" s="15">
        <f t="shared" si="4"/>
        <v>0</v>
      </c>
      <c r="I13" s="15">
        <f t="shared" si="4"/>
        <v>0</v>
      </c>
      <c r="J13" s="15">
        <f t="shared" si="4"/>
        <v>0</v>
      </c>
      <c r="K13" s="15">
        <f t="shared" si="4"/>
        <v>9.0909090909090917</v>
      </c>
      <c r="L13" s="15">
        <f t="shared" si="4"/>
        <v>0</v>
      </c>
      <c r="M13" s="15">
        <f t="shared" si="4"/>
        <v>0</v>
      </c>
    </row>
    <row r="14" spans="1:13">
      <c r="A14" s="16" t="s">
        <v>24</v>
      </c>
      <c r="B14" s="17">
        <f t="shared" ref="B14:M14" si="5">B8*100/B5</f>
        <v>0</v>
      </c>
      <c r="C14" s="17">
        <f t="shared" si="5"/>
        <v>0</v>
      </c>
      <c r="D14" s="17">
        <f t="shared" si="5"/>
        <v>0</v>
      </c>
      <c r="E14" s="17">
        <f t="shared" si="5"/>
        <v>0</v>
      </c>
      <c r="F14" s="17">
        <f t="shared" si="5"/>
        <v>0</v>
      </c>
      <c r="G14" s="17">
        <f t="shared" si="5"/>
        <v>0</v>
      </c>
      <c r="H14" s="17">
        <f t="shared" si="5"/>
        <v>0</v>
      </c>
      <c r="I14" s="17">
        <f t="shared" si="5"/>
        <v>0</v>
      </c>
      <c r="J14" s="17">
        <f t="shared" si="5"/>
        <v>0</v>
      </c>
      <c r="K14" s="17">
        <f t="shared" si="5"/>
        <v>177.27272727272728</v>
      </c>
      <c r="L14" s="17">
        <f t="shared" si="5"/>
        <v>0</v>
      </c>
      <c r="M14" s="17">
        <f t="shared" si="5"/>
        <v>0</v>
      </c>
    </row>
    <row r="15" spans="1:13">
      <c r="A15" s="18" t="s">
        <v>25</v>
      </c>
      <c r="B15" s="19">
        <f>+B14</f>
        <v>0</v>
      </c>
      <c r="C15" s="19">
        <f>+(C12*100)/AVERAGE(B5:C5)</f>
        <v>0</v>
      </c>
      <c r="D15" s="19">
        <f>+(D12*100)/AVERAGE(B5:D5)</f>
        <v>0</v>
      </c>
      <c r="E15" s="19">
        <f>+(E12*100)/AVERAGE(B5:E5)</f>
        <v>0</v>
      </c>
      <c r="F15" s="19">
        <f>+(F12*100)/AVERAGE(B5:F5)</f>
        <v>0</v>
      </c>
      <c r="G15" s="19">
        <f>+(G12*100)/AVERAGE(B5:G5)</f>
        <v>0</v>
      </c>
      <c r="H15" s="19">
        <f>+(H12*100)/AVERAGE(B5:H5)</f>
        <v>0</v>
      </c>
      <c r="I15" s="19">
        <f>+(I12*100)/AVERAGE(B5:I5)</f>
        <v>0</v>
      </c>
      <c r="J15" s="19">
        <f>+(J12*100)/AVERAGE(B5:J5)</f>
        <v>0</v>
      </c>
      <c r="K15" s="19">
        <f>+(K12*100)/AVERAGE(B5:K5)</f>
        <v>177.27272727272728</v>
      </c>
      <c r="L15" s="19">
        <f>+(L12*100)/AVERAGE(B5:L5)</f>
        <v>177.27272727272728</v>
      </c>
      <c r="M15" s="19">
        <f>+(M12*100)/AVERAGE(B5:M5)</f>
        <v>177.27272727272728</v>
      </c>
    </row>
    <row r="16" spans="1:13">
      <c r="A16" s="20" t="s">
        <v>26</v>
      </c>
      <c r="B16" s="21">
        <f>AVERAGE(B5:M5)</f>
        <v>22</v>
      </c>
      <c r="C16" s="22"/>
      <c r="D16" s="22"/>
      <c r="E16" s="23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2</v>
      </c>
      <c r="C17" s="22"/>
      <c r="D17" s="22"/>
      <c r="E17" s="220"/>
      <c r="F17" s="220"/>
      <c r="G17" s="220"/>
      <c r="H17" s="220"/>
      <c r="I17" s="23"/>
      <c r="J17" s="22"/>
      <c r="K17" s="22"/>
      <c r="L17" s="22"/>
      <c r="M17" s="22"/>
    </row>
    <row r="18" spans="1:13">
      <c r="A18" s="26" t="s">
        <v>22</v>
      </c>
      <c r="B18" s="25">
        <f>SUM(B8:M8)</f>
        <v>39</v>
      </c>
      <c r="C18" s="22"/>
      <c r="D18" s="22"/>
      <c r="E18" s="23"/>
      <c r="F18" s="22"/>
      <c r="G18" s="22"/>
      <c r="H18" s="22"/>
      <c r="I18" s="27"/>
      <c r="J18" s="22"/>
      <c r="K18" s="22"/>
      <c r="L18" s="22"/>
      <c r="M18" s="22"/>
    </row>
    <row r="19" spans="1:13">
      <c r="A19" s="20" t="s">
        <v>28</v>
      </c>
      <c r="B19" s="28">
        <f>B17*100/B16</f>
        <v>9.0909090909090917</v>
      </c>
      <c r="C19" s="22"/>
      <c r="D19" s="22"/>
      <c r="E19" s="23"/>
      <c r="F19" s="22"/>
      <c r="G19" s="22"/>
      <c r="H19" s="22"/>
      <c r="I19" s="29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42.365700728690051</v>
      </c>
      <c r="C20" s="22"/>
      <c r="D20" s="22"/>
      <c r="E20" s="23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826.13116420945607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177.27272727272728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177.27272727272728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</row>
    <row r="27" spans="1:13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</row>
    <row r="28" spans="1:13">
      <c r="A28" s="258">
        <v>2021</v>
      </c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</row>
    <row r="29" spans="1:13">
      <c r="A29" s="34" t="s">
        <v>2</v>
      </c>
      <c r="B29" s="34" t="s">
        <v>3</v>
      </c>
      <c r="C29" s="34" t="s">
        <v>4</v>
      </c>
      <c r="D29" s="34" t="s">
        <v>5</v>
      </c>
      <c r="E29" s="34" t="s">
        <v>6</v>
      </c>
      <c r="F29" s="34" t="s">
        <v>7</v>
      </c>
      <c r="G29" s="34" t="s">
        <v>8</v>
      </c>
      <c r="H29" s="34" t="s">
        <v>9</v>
      </c>
      <c r="I29" s="34" t="s">
        <v>10</v>
      </c>
      <c r="J29" s="34" t="s">
        <v>11</v>
      </c>
      <c r="K29" s="34" t="s">
        <v>12</v>
      </c>
      <c r="L29" s="34" t="s">
        <v>13</v>
      </c>
      <c r="M29" s="34" t="s">
        <v>14</v>
      </c>
    </row>
    <row r="30" spans="1:13">
      <c r="A30" s="4" t="s">
        <v>15</v>
      </c>
      <c r="B30" s="5">
        <v>22</v>
      </c>
      <c r="C30" s="5">
        <v>22</v>
      </c>
      <c r="D30" s="5">
        <v>22</v>
      </c>
      <c r="E30" s="5">
        <v>22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113">
        <v>0</v>
      </c>
      <c r="L30" s="5">
        <v>0</v>
      </c>
      <c r="M30" s="5">
        <v>0</v>
      </c>
    </row>
    <row r="31" spans="1:13">
      <c r="A31" s="4" t="s">
        <v>16</v>
      </c>
      <c r="B31" s="6">
        <f>(B30*180)-(8*B33)</f>
        <v>3960</v>
      </c>
      <c r="C31" s="6">
        <f>(C30*180)-(8*C33)</f>
        <v>3960</v>
      </c>
      <c r="D31" s="6">
        <f t="shared" ref="D31:M31" si="6">(D30*180)-(8*D33)</f>
        <v>3960</v>
      </c>
      <c r="E31" s="6">
        <f t="shared" si="6"/>
        <v>3784</v>
      </c>
      <c r="F31" s="6">
        <f t="shared" si="6"/>
        <v>0</v>
      </c>
      <c r="G31" s="6">
        <f t="shared" si="6"/>
        <v>0</v>
      </c>
      <c r="H31" s="6">
        <f t="shared" si="6"/>
        <v>0</v>
      </c>
      <c r="I31" s="6">
        <f t="shared" si="6"/>
        <v>0</v>
      </c>
      <c r="J31" s="6">
        <f t="shared" si="6"/>
        <v>0</v>
      </c>
      <c r="K31" s="6">
        <f t="shared" si="6"/>
        <v>0</v>
      </c>
      <c r="L31" s="6">
        <f t="shared" si="6"/>
        <v>0</v>
      </c>
      <c r="M31" s="6">
        <f t="shared" si="6"/>
        <v>0</v>
      </c>
    </row>
    <row r="32" spans="1:13">
      <c r="A32" s="7" t="s">
        <v>17</v>
      </c>
      <c r="B32" s="8">
        <v>0</v>
      </c>
      <c r="C32" s="8">
        <v>0</v>
      </c>
      <c r="D32" s="8">
        <v>0</v>
      </c>
      <c r="E32" s="8">
        <v>1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1:13">
      <c r="A33" s="9" t="s">
        <v>18</v>
      </c>
      <c r="B33" s="10">
        <v>0</v>
      </c>
      <c r="C33" s="10">
        <v>0</v>
      </c>
      <c r="D33" s="10">
        <v>0</v>
      </c>
      <c r="E33" s="10">
        <v>22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>
      <c r="A34" s="11" t="s">
        <v>19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>
      <c r="A35" s="4" t="s">
        <v>20</v>
      </c>
      <c r="B35" s="13">
        <f t="shared" ref="B35:M35" si="7">B32*1000000/B31</f>
        <v>0</v>
      </c>
      <c r="C35" s="13">
        <f t="shared" si="7"/>
        <v>0</v>
      </c>
      <c r="D35" s="13">
        <f t="shared" si="7"/>
        <v>0</v>
      </c>
      <c r="E35" s="13">
        <f t="shared" si="7"/>
        <v>264.27061310782238</v>
      </c>
      <c r="F35" s="13" t="e">
        <f t="shared" si="7"/>
        <v>#DIV/0!</v>
      </c>
      <c r="G35" s="13" t="e">
        <f t="shared" si="7"/>
        <v>#DIV/0!</v>
      </c>
      <c r="H35" s="13" t="e">
        <f t="shared" si="7"/>
        <v>#DIV/0!</v>
      </c>
      <c r="I35" s="13" t="e">
        <f t="shared" si="7"/>
        <v>#DIV/0!</v>
      </c>
      <c r="J35" s="13" t="e">
        <f t="shared" si="7"/>
        <v>#DIV/0!</v>
      </c>
      <c r="K35" s="13" t="e">
        <f t="shared" si="7"/>
        <v>#DIV/0!</v>
      </c>
      <c r="L35" s="13" t="e">
        <f t="shared" si="7"/>
        <v>#DIV/0!</v>
      </c>
      <c r="M35" s="13" t="e">
        <f t="shared" si="7"/>
        <v>#DIV/0!</v>
      </c>
    </row>
    <row r="36" spans="1:13">
      <c r="A36" s="4" t="s">
        <v>21</v>
      </c>
      <c r="B36" s="13">
        <f t="shared" ref="B36:M36" si="8">B33*1000000/B31</f>
        <v>0</v>
      </c>
      <c r="C36" s="13">
        <f t="shared" si="8"/>
        <v>0</v>
      </c>
      <c r="D36" s="13">
        <f t="shared" si="8"/>
        <v>0</v>
      </c>
      <c r="E36" s="13">
        <f t="shared" si="8"/>
        <v>5813.9534883720926</v>
      </c>
      <c r="F36" s="13" t="e">
        <f t="shared" si="8"/>
        <v>#DIV/0!</v>
      </c>
      <c r="G36" s="13" t="e">
        <f t="shared" si="8"/>
        <v>#DIV/0!</v>
      </c>
      <c r="H36" s="13" t="e">
        <f t="shared" si="8"/>
        <v>#DIV/0!</v>
      </c>
      <c r="I36" s="13" t="e">
        <f t="shared" si="8"/>
        <v>#DIV/0!</v>
      </c>
      <c r="J36" s="13" t="e">
        <f t="shared" si="8"/>
        <v>#DIV/0!</v>
      </c>
      <c r="K36" s="13" t="e">
        <f t="shared" si="8"/>
        <v>#DIV/0!</v>
      </c>
      <c r="L36" s="13" t="e">
        <f t="shared" si="8"/>
        <v>#DIV/0!</v>
      </c>
      <c r="M36" s="13" t="e">
        <f t="shared" si="8"/>
        <v>#DIV/0!</v>
      </c>
    </row>
    <row r="37" spans="1:13">
      <c r="A37" s="9" t="s">
        <v>22</v>
      </c>
      <c r="B37" s="14">
        <f>B33</f>
        <v>0</v>
      </c>
      <c r="C37" s="14">
        <f t="shared" ref="C37:M37" si="9">+B37+C33</f>
        <v>0</v>
      </c>
      <c r="D37" s="14">
        <f t="shared" si="9"/>
        <v>0</v>
      </c>
      <c r="E37" s="14">
        <f t="shared" si="9"/>
        <v>22</v>
      </c>
      <c r="F37" s="14">
        <f t="shared" si="9"/>
        <v>22</v>
      </c>
      <c r="G37" s="14">
        <f t="shared" si="9"/>
        <v>22</v>
      </c>
      <c r="H37" s="14">
        <f t="shared" si="9"/>
        <v>22</v>
      </c>
      <c r="I37" s="14">
        <f t="shared" si="9"/>
        <v>22</v>
      </c>
      <c r="J37" s="14">
        <f t="shared" si="9"/>
        <v>22</v>
      </c>
      <c r="K37" s="14">
        <f t="shared" si="9"/>
        <v>22</v>
      </c>
      <c r="L37" s="14">
        <f t="shared" si="9"/>
        <v>22</v>
      </c>
      <c r="M37" s="14">
        <f t="shared" si="9"/>
        <v>22</v>
      </c>
    </row>
    <row r="38" spans="1:13">
      <c r="A38" s="9" t="s">
        <v>23</v>
      </c>
      <c r="B38" s="15">
        <f t="shared" ref="B38:M38" si="10">B32*100/B30</f>
        <v>0</v>
      </c>
      <c r="C38" s="15">
        <f t="shared" si="10"/>
        <v>0</v>
      </c>
      <c r="D38" s="15">
        <f t="shared" si="10"/>
        <v>0</v>
      </c>
      <c r="E38" s="15">
        <f t="shared" si="10"/>
        <v>4.5454545454545459</v>
      </c>
      <c r="F38" s="15" t="e">
        <f t="shared" si="10"/>
        <v>#DIV/0!</v>
      </c>
      <c r="G38" s="15" t="e">
        <f t="shared" si="10"/>
        <v>#DIV/0!</v>
      </c>
      <c r="H38" s="15" t="e">
        <f t="shared" si="10"/>
        <v>#DIV/0!</v>
      </c>
      <c r="I38" s="15" t="e">
        <f t="shared" si="10"/>
        <v>#DIV/0!</v>
      </c>
      <c r="J38" s="15" t="e">
        <f t="shared" si="10"/>
        <v>#DIV/0!</v>
      </c>
      <c r="K38" s="15" t="e">
        <f t="shared" si="10"/>
        <v>#DIV/0!</v>
      </c>
      <c r="L38" s="15" t="e">
        <f t="shared" si="10"/>
        <v>#DIV/0!</v>
      </c>
      <c r="M38" s="15" t="e">
        <f t="shared" si="10"/>
        <v>#DIV/0!</v>
      </c>
    </row>
    <row r="39" spans="1:13">
      <c r="A39" s="16" t="s">
        <v>24</v>
      </c>
      <c r="B39" s="17">
        <f t="shared" ref="B39:M39" si="11">B33*100/B30</f>
        <v>0</v>
      </c>
      <c r="C39" s="17">
        <f t="shared" si="11"/>
        <v>0</v>
      </c>
      <c r="D39" s="17">
        <f t="shared" si="11"/>
        <v>0</v>
      </c>
      <c r="E39" s="17">
        <f t="shared" si="11"/>
        <v>100</v>
      </c>
      <c r="F39" s="17" t="e">
        <f t="shared" si="11"/>
        <v>#DIV/0!</v>
      </c>
      <c r="G39" s="17" t="e">
        <f t="shared" si="11"/>
        <v>#DIV/0!</v>
      </c>
      <c r="H39" s="17" t="e">
        <f t="shared" si="11"/>
        <v>#DIV/0!</v>
      </c>
      <c r="I39" s="17" t="e">
        <f t="shared" si="11"/>
        <v>#DIV/0!</v>
      </c>
      <c r="J39" s="17" t="e">
        <f t="shared" si="11"/>
        <v>#DIV/0!</v>
      </c>
      <c r="K39" s="17" t="e">
        <f t="shared" si="11"/>
        <v>#DIV/0!</v>
      </c>
      <c r="L39" s="17" t="e">
        <f t="shared" si="11"/>
        <v>#DIV/0!</v>
      </c>
      <c r="M39" s="17" t="e">
        <f t="shared" si="11"/>
        <v>#DIV/0!</v>
      </c>
    </row>
    <row r="40" spans="1:13">
      <c r="A40" s="18" t="s">
        <v>25</v>
      </c>
      <c r="B40" s="19">
        <f>+B39</f>
        <v>0</v>
      </c>
      <c r="C40" s="19">
        <f>+(C37*100)/AVERAGE(B30:C30)</f>
        <v>0</v>
      </c>
      <c r="D40" s="19">
        <f>+(D37*100)/AVERAGE(B30:D30)</f>
        <v>0</v>
      </c>
      <c r="E40" s="19">
        <f>+(E37*100)/AVERAGE(B30:E30)</f>
        <v>100</v>
      </c>
      <c r="F40" s="19">
        <f>+(F37*100)/AVERAGE(B30:F30)</f>
        <v>124.99999999999999</v>
      </c>
      <c r="G40" s="19">
        <f>+(G37*100)/AVERAGE(B30:G30)</f>
        <v>150</v>
      </c>
      <c r="H40" s="19">
        <f>+(H37*100)/AVERAGE(B30:H30)</f>
        <v>175</v>
      </c>
      <c r="I40" s="19">
        <f>+(I37*100)/AVERAGE(B30:I30)</f>
        <v>200</v>
      </c>
      <c r="J40" s="19">
        <f>+(J37*100)/AVERAGE(B30:J30)</f>
        <v>224.99999999999997</v>
      </c>
      <c r="K40" s="19">
        <f>+(K37*100)/AVERAGE(B30:K30)</f>
        <v>249.99999999999997</v>
      </c>
      <c r="L40" s="19">
        <f>+(L37*100)/AVERAGE(B30:L30)</f>
        <v>275</v>
      </c>
      <c r="M40" s="19">
        <f>+(M37*100)/AVERAGE(B30:M30)</f>
        <v>300</v>
      </c>
    </row>
    <row r="41" spans="1:13">
      <c r="A41" s="20" t="s">
        <v>26</v>
      </c>
      <c r="B41" s="21">
        <f>AVERAGE(B30:M30)</f>
        <v>7.333333333333333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</row>
    <row r="42" spans="1:13">
      <c r="A42" s="24" t="s">
        <v>27</v>
      </c>
      <c r="B42" s="25">
        <f>SUM(B32:M32)</f>
        <v>1</v>
      </c>
      <c r="C42" s="22"/>
      <c r="D42" s="22"/>
      <c r="E42" s="220"/>
      <c r="F42" s="220"/>
      <c r="G42" s="220"/>
      <c r="H42" s="220"/>
      <c r="I42" s="23"/>
      <c r="J42" s="22"/>
      <c r="K42" s="22"/>
      <c r="L42" s="22"/>
      <c r="M42" s="22"/>
    </row>
    <row r="43" spans="1:13">
      <c r="A43" s="26" t="s">
        <v>22</v>
      </c>
      <c r="B43" s="25">
        <f>SUM(B33:M33)</f>
        <v>22</v>
      </c>
      <c r="C43" s="22"/>
      <c r="D43" s="22"/>
      <c r="E43" s="23"/>
      <c r="F43" s="22"/>
      <c r="G43" s="22"/>
      <c r="H43" s="22"/>
      <c r="I43" s="27"/>
      <c r="J43" s="22"/>
      <c r="K43" s="22"/>
      <c r="L43" s="22"/>
      <c r="M43" s="22"/>
    </row>
    <row r="44" spans="1:13">
      <c r="A44" s="20" t="s">
        <v>28</v>
      </c>
      <c r="B44" s="28">
        <f>B42*100/B41</f>
        <v>13.636363636363637</v>
      </c>
      <c r="C44" s="22"/>
      <c r="D44" s="22"/>
      <c r="E44" s="23"/>
      <c r="F44" s="22"/>
      <c r="G44" s="22"/>
      <c r="H44" s="22"/>
      <c r="I44" s="29"/>
      <c r="J44" s="22"/>
      <c r="K44" s="22"/>
      <c r="L44" s="22"/>
      <c r="M44" s="22"/>
    </row>
    <row r="45" spans="1:13">
      <c r="A45" s="20" t="s">
        <v>29</v>
      </c>
      <c r="B45" s="30">
        <f>B42*1000000/SUM(B31:M31)</f>
        <v>63.840653728294178</v>
      </c>
      <c r="C45" s="22"/>
      <c r="D45" s="22"/>
      <c r="E45" s="23"/>
      <c r="F45" s="22"/>
      <c r="G45" s="22"/>
      <c r="H45" s="22"/>
      <c r="I45" s="29"/>
      <c r="J45" s="22"/>
      <c r="K45" s="22"/>
      <c r="L45" s="22"/>
      <c r="M45" s="22"/>
    </row>
    <row r="46" spans="1:13">
      <c r="A46" s="20" t="s">
        <v>30</v>
      </c>
      <c r="B46" s="31">
        <f>B43*1000000/SUM(B31:M31)</f>
        <v>1404.4943820224719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>
      <c r="A47" s="20" t="s">
        <v>31</v>
      </c>
      <c r="B47" s="28">
        <f>+B43*100/B41</f>
        <v>300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>
      <c r="A48" s="20" t="s">
        <v>32</v>
      </c>
      <c r="B48" s="25">
        <v>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20" t="s">
        <v>33</v>
      </c>
      <c r="B49" s="25">
        <v>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>
      <c r="A50" s="32" t="s">
        <v>34</v>
      </c>
      <c r="B50" s="33">
        <f>SUM(B47:B49)</f>
        <v>300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</sheetData>
  <mergeCells count="6">
    <mergeCell ref="E42:H42"/>
    <mergeCell ref="A1:M1"/>
    <mergeCell ref="A2:M2"/>
    <mergeCell ref="F3:H3"/>
    <mergeCell ref="E17:H17"/>
    <mergeCell ref="A28:M28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68122-B975-40FF-817E-A3F056DBBA99}">
  <dimension ref="A2:K10"/>
  <sheetViews>
    <sheetView showGridLines="0" workbookViewId="0">
      <selection activeCell="E23" sqref="E23"/>
    </sheetView>
  </sheetViews>
  <sheetFormatPr baseColWidth="10" defaultRowHeight="15"/>
  <cols>
    <col min="1" max="1" width="15.7109375" bestFit="1" customWidth="1"/>
    <col min="2" max="2" width="14.7109375" bestFit="1" customWidth="1"/>
    <col min="3" max="3" width="19.140625" bestFit="1" customWidth="1"/>
    <col min="4" max="4" width="25.28515625" bestFit="1" customWidth="1"/>
    <col min="5" max="5" width="18.5703125" bestFit="1" customWidth="1"/>
    <col min="7" max="7" width="12.5703125" bestFit="1" customWidth="1"/>
    <col min="11" max="11" width="18.7109375" bestFit="1" customWidth="1"/>
  </cols>
  <sheetData>
    <row r="2" spans="1:11" ht="15.75" thickBot="1">
      <c r="A2" s="259">
        <v>2020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</row>
    <row r="3" spans="1:11" ht="15.75" thickBot="1">
      <c r="A3" s="45" t="s">
        <v>37</v>
      </c>
      <c r="B3" s="46" t="s">
        <v>38</v>
      </c>
      <c r="C3" s="46" t="s">
        <v>39</v>
      </c>
      <c r="D3" s="127" t="s">
        <v>40</v>
      </c>
      <c r="E3" s="127" t="s">
        <v>41</v>
      </c>
      <c r="F3" s="127" t="s">
        <v>42</v>
      </c>
      <c r="G3" s="47" t="s">
        <v>43</v>
      </c>
      <c r="H3" s="47" t="s">
        <v>44</v>
      </c>
      <c r="I3" s="47" t="s">
        <v>45</v>
      </c>
      <c r="J3" s="46" t="s">
        <v>46</v>
      </c>
      <c r="K3" s="106" t="s">
        <v>47</v>
      </c>
    </row>
    <row r="4" spans="1:11">
      <c r="A4" s="48">
        <v>44113</v>
      </c>
      <c r="B4" s="49" t="s">
        <v>93</v>
      </c>
      <c r="C4" s="50" t="s">
        <v>49</v>
      </c>
      <c r="D4" s="128" t="s">
        <v>94</v>
      </c>
      <c r="E4" s="128" t="s">
        <v>51</v>
      </c>
      <c r="F4" s="128" t="s">
        <v>71</v>
      </c>
      <c r="G4" s="51">
        <v>44113</v>
      </c>
      <c r="H4" s="51">
        <v>44124</v>
      </c>
      <c r="I4" s="52">
        <v>12</v>
      </c>
      <c r="J4" s="52" t="s">
        <v>95</v>
      </c>
      <c r="K4" s="105">
        <f>SUM(I4:I49)</f>
        <v>61</v>
      </c>
    </row>
    <row r="5" spans="1:11" ht="15.75" thickBot="1">
      <c r="A5" s="123">
        <v>44125</v>
      </c>
      <c r="B5" s="124" t="s">
        <v>96</v>
      </c>
      <c r="C5" s="129" t="s">
        <v>49</v>
      </c>
      <c r="D5" s="129" t="s">
        <v>97</v>
      </c>
      <c r="E5" s="129" t="s">
        <v>51</v>
      </c>
      <c r="F5" s="129" t="s">
        <v>98</v>
      </c>
      <c r="G5" s="125">
        <v>44125</v>
      </c>
      <c r="H5" s="126">
        <v>44151</v>
      </c>
      <c r="I5" s="124">
        <v>27</v>
      </c>
      <c r="J5" s="124" t="s">
        <v>95</v>
      </c>
      <c r="K5" s="53"/>
    </row>
    <row r="8" spans="1:11" ht="15.75" thickBot="1">
      <c r="A8" s="259">
        <v>2021</v>
      </c>
      <c r="B8" s="259"/>
      <c r="C8" s="259"/>
      <c r="D8" s="259"/>
      <c r="E8" s="259"/>
      <c r="F8" s="259"/>
      <c r="G8" s="259"/>
      <c r="H8" s="259"/>
      <c r="I8" s="259"/>
      <c r="J8" s="259"/>
      <c r="K8" s="259"/>
    </row>
    <row r="9" spans="1:11" ht="15.75" thickBot="1">
      <c r="A9" s="45" t="s">
        <v>37</v>
      </c>
      <c r="B9" s="46" t="s">
        <v>38</v>
      </c>
      <c r="C9" s="46" t="s">
        <v>39</v>
      </c>
      <c r="D9" s="127" t="s">
        <v>40</v>
      </c>
      <c r="E9" s="127" t="s">
        <v>41</v>
      </c>
      <c r="F9" s="127" t="s">
        <v>42</v>
      </c>
      <c r="G9" s="47" t="s">
        <v>43</v>
      </c>
      <c r="H9" s="47" t="s">
        <v>44</v>
      </c>
      <c r="I9" s="47" t="s">
        <v>45</v>
      </c>
      <c r="J9" s="46" t="s">
        <v>46</v>
      </c>
      <c r="K9" s="106" t="s">
        <v>47</v>
      </c>
    </row>
    <row r="10" spans="1:11">
      <c r="A10" s="78">
        <v>44295</v>
      </c>
      <c r="B10" s="76" t="s">
        <v>99</v>
      </c>
      <c r="C10" s="77" t="s">
        <v>100</v>
      </c>
      <c r="D10" s="76" t="s">
        <v>101</v>
      </c>
      <c r="E10" s="76" t="s">
        <v>51</v>
      </c>
      <c r="F10" s="77" t="s">
        <v>62</v>
      </c>
      <c r="G10" s="75">
        <v>44295</v>
      </c>
      <c r="H10" s="75">
        <v>44316</v>
      </c>
      <c r="I10" s="76">
        <v>22</v>
      </c>
      <c r="J10" s="76" t="s">
        <v>95</v>
      </c>
      <c r="K10" s="76">
        <f>SUM(I10:I42)</f>
        <v>22</v>
      </c>
    </row>
  </sheetData>
  <mergeCells count="2">
    <mergeCell ref="A8:K8"/>
    <mergeCell ref="A2:K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FC30-D347-41F9-9B46-2976FA8A00E0}">
  <dimension ref="A1:M50"/>
  <sheetViews>
    <sheetView showGridLines="0" topLeftCell="A20" workbookViewId="0">
      <selection activeCell="E55" sqref="E55"/>
    </sheetView>
  </sheetViews>
  <sheetFormatPr baseColWidth="10" defaultRowHeight="15"/>
  <cols>
    <col min="1" max="1" width="27.85546875" bestFit="1" customWidth="1"/>
  </cols>
  <sheetData>
    <row r="1" spans="1:13">
      <c r="A1" s="256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>
      <c r="A2" s="256" t="s">
        <v>102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</row>
    <row r="3" spans="1:13">
      <c r="A3" s="120"/>
      <c r="B3" s="120"/>
      <c r="C3" s="120"/>
      <c r="D3" s="120"/>
      <c r="E3" s="120"/>
      <c r="F3" s="257">
        <v>2020</v>
      </c>
      <c r="G3" s="257"/>
      <c r="H3" s="257"/>
      <c r="I3" s="120"/>
      <c r="J3" s="120"/>
      <c r="K3" s="120"/>
      <c r="L3" s="120"/>
      <c r="M3" s="120"/>
    </row>
    <row r="4" spans="1:13">
      <c r="A4" s="34" t="s">
        <v>2</v>
      </c>
      <c r="B4" s="34" t="s">
        <v>3</v>
      </c>
      <c r="C4" s="34" t="s">
        <v>4</v>
      </c>
      <c r="D4" s="34" t="s">
        <v>5</v>
      </c>
      <c r="E4" s="34" t="s">
        <v>6</v>
      </c>
      <c r="F4" s="34" t="s">
        <v>7</v>
      </c>
      <c r="G4" s="34" t="s">
        <v>8</v>
      </c>
      <c r="H4" s="34" t="s">
        <v>9</v>
      </c>
      <c r="I4" s="34" t="s">
        <v>10</v>
      </c>
      <c r="J4" s="34" t="s">
        <v>11</v>
      </c>
      <c r="K4" s="34" t="s">
        <v>12</v>
      </c>
      <c r="L4" s="34" t="s">
        <v>13</v>
      </c>
      <c r="M4" s="34" t="s">
        <v>14</v>
      </c>
    </row>
    <row r="5" spans="1:13">
      <c r="A5" s="4" t="s">
        <v>15</v>
      </c>
      <c r="B5" s="5">
        <v>196</v>
      </c>
      <c r="C5" s="5">
        <v>196</v>
      </c>
      <c r="D5" s="5">
        <v>196</v>
      </c>
      <c r="E5" s="5">
        <v>196</v>
      </c>
      <c r="F5" s="5">
        <v>196</v>
      </c>
      <c r="G5" s="5">
        <v>196</v>
      </c>
      <c r="H5" s="5">
        <v>196</v>
      </c>
      <c r="I5" s="5">
        <v>196</v>
      </c>
      <c r="J5" s="5">
        <v>153</v>
      </c>
      <c r="K5" s="5">
        <v>202</v>
      </c>
      <c r="L5" s="5">
        <v>210</v>
      </c>
      <c r="M5" s="5">
        <v>219</v>
      </c>
    </row>
    <row r="6" spans="1:13">
      <c r="A6" s="4" t="s">
        <v>16</v>
      </c>
      <c r="B6" s="6">
        <f>(B5*180)-(8*B8)</f>
        <v>34880</v>
      </c>
      <c r="C6" s="6">
        <f>(C5*180)-(8*C8)</f>
        <v>35280</v>
      </c>
      <c r="D6" s="6">
        <f t="shared" ref="D6:M6" si="0">(D5*180)-(8*D8)</f>
        <v>35280</v>
      </c>
      <c r="E6" s="6">
        <f t="shared" si="0"/>
        <v>35280</v>
      </c>
      <c r="F6" s="6">
        <f t="shared" si="0"/>
        <v>35280</v>
      </c>
      <c r="G6" s="6">
        <f t="shared" si="0"/>
        <v>35280</v>
      </c>
      <c r="H6" s="6">
        <f t="shared" si="0"/>
        <v>35280</v>
      </c>
      <c r="I6" s="6">
        <f t="shared" si="0"/>
        <v>35280</v>
      </c>
      <c r="J6" s="6">
        <f t="shared" si="0"/>
        <v>27540</v>
      </c>
      <c r="K6" s="6">
        <f t="shared" si="0"/>
        <v>36360</v>
      </c>
      <c r="L6" s="6">
        <f t="shared" si="0"/>
        <v>37792</v>
      </c>
      <c r="M6" s="6">
        <f t="shared" si="0"/>
        <v>39364</v>
      </c>
    </row>
    <row r="7" spans="1:13">
      <c r="A7" s="7" t="s">
        <v>17</v>
      </c>
      <c r="B7" s="8">
        <v>2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1</v>
      </c>
      <c r="M7" s="8">
        <v>1</v>
      </c>
    </row>
    <row r="8" spans="1:13">
      <c r="A8" s="9" t="s">
        <v>18</v>
      </c>
      <c r="B8" s="10">
        <v>50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1</v>
      </c>
      <c r="M8" s="10">
        <v>7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57.339449541284402</v>
      </c>
      <c r="C10" s="13">
        <f t="shared" si="1"/>
        <v>0</v>
      </c>
      <c r="D10" s="13">
        <f t="shared" si="1"/>
        <v>0</v>
      </c>
      <c r="E10" s="13">
        <f t="shared" si="1"/>
        <v>0</v>
      </c>
      <c r="F10" s="13">
        <f t="shared" si="1"/>
        <v>0</v>
      </c>
      <c r="G10" s="13">
        <f t="shared" si="1"/>
        <v>0</v>
      </c>
      <c r="H10" s="13">
        <f t="shared" si="1"/>
        <v>0</v>
      </c>
      <c r="I10" s="13">
        <f t="shared" si="1"/>
        <v>0</v>
      </c>
      <c r="J10" s="13">
        <f t="shared" si="1"/>
        <v>0</v>
      </c>
      <c r="K10" s="13">
        <f t="shared" si="1"/>
        <v>0</v>
      </c>
      <c r="L10" s="13">
        <f t="shared" si="1"/>
        <v>26.460626587637595</v>
      </c>
      <c r="M10" s="13">
        <f t="shared" si="1"/>
        <v>25.403922365613251</v>
      </c>
    </row>
    <row r="11" spans="1:13">
      <c r="A11" s="4" t="s">
        <v>21</v>
      </c>
      <c r="B11" s="13">
        <f t="shared" ref="B11:M11" si="2">B8*1000000/B6</f>
        <v>1433.4862385321101</v>
      </c>
      <c r="C11" s="13">
        <f t="shared" si="2"/>
        <v>0</v>
      </c>
      <c r="D11" s="13">
        <f t="shared" si="2"/>
        <v>0</v>
      </c>
      <c r="E11" s="13">
        <f t="shared" si="2"/>
        <v>0</v>
      </c>
      <c r="F11" s="13">
        <f t="shared" si="2"/>
        <v>0</v>
      </c>
      <c r="G11" s="13">
        <f t="shared" si="2"/>
        <v>0</v>
      </c>
      <c r="H11" s="13">
        <f t="shared" si="2"/>
        <v>0</v>
      </c>
      <c r="I11" s="13">
        <f t="shared" si="2"/>
        <v>0</v>
      </c>
      <c r="J11" s="13">
        <f t="shared" si="2"/>
        <v>0</v>
      </c>
      <c r="K11" s="13">
        <f t="shared" si="2"/>
        <v>0</v>
      </c>
      <c r="L11" s="13">
        <f t="shared" si="2"/>
        <v>26.460626587637595</v>
      </c>
      <c r="M11" s="13">
        <f t="shared" si="2"/>
        <v>177.82745655929276</v>
      </c>
    </row>
    <row r="12" spans="1:13">
      <c r="A12" s="9" t="s">
        <v>22</v>
      </c>
      <c r="B12" s="14">
        <f>B8</f>
        <v>50</v>
      </c>
      <c r="C12" s="14">
        <f t="shared" ref="C12:M12" si="3">+B12+C8</f>
        <v>50</v>
      </c>
      <c r="D12" s="14">
        <f t="shared" si="3"/>
        <v>50</v>
      </c>
      <c r="E12" s="14">
        <f t="shared" si="3"/>
        <v>50</v>
      </c>
      <c r="F12" s="14">
        <f t="shared" si="3"/>
        <v>50</v>
      </c>
      <c r="G12" s="14">
        <f t="shared" si="3"/>
        <v>50</v>
      </c>
      <c r="H12" s="14">
        <f t="shared" si="3"/>
        <v>50</v>
      </c>
      <c r="I12" s="14">
        <f t="shared" si="3"/>
        <v>50</v>
      </c>
      <c r="J12" s="14">
        <f t="shared" si="3"/>
        <v>50</v>
      </c>
      <c r="K12" s="14">
        <f t="shared" si="3"/>
        <v>50</v>
      </c>
      <c r="L12" s="14">
        <f t="shared" si="3"/>
        <v>51</v>
      </c>
      <c r="M12" s="14">
        <f t="shared" si="3"/>
        <v>58</v>
      </c>
    </row>
    <row r="13" spans="1:13">
      <c r="A13" s="9" t="s">
        <v>23</v>
      </c>
      <c r="B13" s="15">
        <f t="shared" ref="B13:M13" si="4">B7*100/B5</f>
        <v>1.0204081632653061</v>
      </c>
      <c r="C13" s="15">
        <f t="shared" si="4"/>
        <v>0</v>
      </c>
      <c r="D13" s="15">
        <f t="shared" si="4"/>
        <v>0</v>
      </c>
      <c r="E13" s="15">
        <f t="shared" si="4"/>
        <v>0</v>
      </c>
      <c r="F13" s="15">
        <f t="shared" si="4"/>
        <v>0</v>
      </c>
      <c r="G13" s="15">
        <f t="shared" si="4"/>
        <v>0</v>
      </c>
      <c r="H13" s="15">
        <f t="shared" si="4"/>
        <v>0</v>
      </c>
      <c r="I13" s="15">
        <f t="shared" si="4"/>
        <v>0</v>
      </c>
      <c r="J13" s="15">
        <f t="shared" si="4"/>
        <v>0</v>
      </c>
      <c r="K13" s="15">
        <f t="shared" si="4"/>
        <v>0</v>
      </c>
      <c r="L13" s="15">
        <f t="shared" si="4"/>
        <v>0.47619047619047616</v>
      </c>
      <c r="M13" s="15">
        <f t="shared" si="4"/>
        <v>0.45662100456621002</v>
      </c>
    </row>
    <row r="14" spans="1:13">
      <c r="A14" s="16" t="s">
        <v>24</v>
      </c>
      <c r="B14" s="17">
        <f t="shared" ref="B14:M14" si="5">B8*100/B5</f>
        <v>25.510204081632654</v>
      </c>
      <c r="C14" s="17">
        <f t="shared" si="5"/>
        <v>0</v>
      </c>
      <c r="D14" s="17">
        <f t="shared" si="5"/>
        <v>0</v>
      </c>
      <c r="E14" s="17">
        <f t="shared" si="5"/>
        <v>0</v>
      </c>
      <c r="F14" s="17">
        <f t="shared" si="5"/>
        <v>0</v>
      </c>
      <c r="G14" s="17">
        <f t="shared" si="5"/>
        <v>0</v>
      </c>
      <c r="H14" s="17">
        <f t="shared" si="5"/>
        <v>0</v>
      </c>
      <c r="I14" s="17">
        <f t="shared" si="5"/>
        <v>0</v>
      </c>
      <c r="J14" s="17">
        <f t="shared" si="5"/>
        <v>0</v>
      </c>
      <c r="K14" s="17">
        <f t="shared" si="5"/>
        <v>0</v>
      </c>
      <c r="L14" s="17">
        <f t="shared" si="5"/>
        <v>0.47619047619047616</v>
      </c>
      <c r="M14" s="17">
        <f t="shared" si="5"/>
        <v>3.1963470319634704</v>
      </c>
    </row>
    <row r="15" spans="1:13">
      <c r="A15" s="18" t="s">
        <v>25</v>
      </c>
      <c r="B15" s="19">
        <f>+B14</f>
        <v>25.510204081632654</v>
      </c>
      <c r="C15" s="19">
        <f>+(C12*100)/AVERAGE(B5:C5)</f>
        <v>25.510204081632654</v>
      </c>
      <c r="D15" s="19">
        <f>+(D12*100)/AVERAGE(B5:D5)</f>
        <v>25.510204081632654</v>
      </c>
      <c r="E15" s="19">
        <f>+(E12*100)/AVERAGE(B5:E5)</f>
        <v>25.510204081632654</v>
      </c>
      <c r="F15" s="19">
        <f>+(F12*100)/AVERAGE(B5:F5)</f>
        <v>25.510204081632654</v>
      </c>
      <c r="G15" s="19">
        <f>+(G12*100)/AVERAGE(B5:G5)</f>
        <v>25.510204081632654</v>
      </c>
      <c r="H15" s="19">
        <f>+(H12*100)/AVERAGE(B5:H5)</f>
        <v>25.510204081632654</v>
      </c>
      <c r="I15" s="19">
        <f>+(I12*100)/AVERAGE(B5:I5)</f>
        <v>25.510204081632654</v>
      </c>
      <c r="J15" s="19">
        <f>+(J12*100)/AVERAGE(B5:J5)</f>
        <v>26.147588611272514</v>
      </c>
      <c r="K15" s="19">
        <f>+(K12*100)/AVERAGE(B5:K5)</f>
        <v>26.001040041601662</v>
      </c>
      <c r="L15" s="19">
        <f>+(L12*100)/AVERAGE(B5:L5)</f>
        <v>26.300984528832629</v>
      </c>
      <c r="M15" s="19">
        <f>+(M12*100)/AVERAGE(B5:M5)</f>
        <v>29.591836734693878</v>
      </c>
    </row>
    <row r="16" spans="1:13">
      <c r="A16" s="20" t="s">
        <v>26</v>
      </c>
      <c r="B16" s="21">
        <f>AVERAGE(B5:M5)</f>
        <v>196</v>
      </c>
      <c r="C16" s="22"/>
      <c r="D16" s="22"/>
      <c r="E16" s="23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4</v>
      </c>
      <c r="C17" s="22"/>
      <c r="D17" s="22"/>
      <c r="E17" s="220"/>
      <c r="F17" s="220"/>
      <c r="G17" s="220"/>
      <c r="H17" s="220"/>
      <c r="I17" s="23"/>
      <c r="J17" s="22"/>
      <c r="K17" s="22"/>
      <c r="L17" s="22"/>
      <c r="M17" s="22"/>
    </row>
    <row r="18" spans="1:13">
      <c r="A18" s="26" t="s">
        <v>22</v>
      </c>
      <c r="B18" s="25">
        <f>SUM(B8:M8)</f>
        <v>58</v>
      </c>
      <c r="C18" s="22"/>
      <c r="D18" s="22"/>
      <c r="E18" s="23"/>
      <c r="F18" s="22"/>
      <c r="G18" s="22"/>
      <c r="H18" s="22"/>
      <c r="I18" s="27"/>
      <c r="J18" s="22"/>
      <c r="K18" s="22"/>
      <c r="L18" s="22"/>
      <c r="M18" s="22"/>
    </row>
    <row r="19" spans="1:13">
      <c r="A19" s="20" t="s">
        <v>28</v>
      </c>
      <c r="B19" s="28">
        <f>B17*100/B16</f>
        <v>2.0408163265306123</v>
      </c>
      <c r="C19" s="22"/>
      <c r="D19" s="22"/>
      <c r="E19" s="23"/>
      <c r="F19" s="22"/>
      <c r="G19" s="22"/>
      <c r="H19" s="22"/>
      <c r="I19" s="29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9.4585902917029241</v>
      </c>
      <c r="C20" s="22"/>
      <c r="D20" s="22"/>
      <c r="E20" s="23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137.14955922969241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29.591836734693878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29.591836734693878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</row>
    <row r="27" spans="1:13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</row>
    <row r="28" spans="1:13">
      <c r="A28" s="258">
        <v>2021</v>
      </c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</row>
    <row r="29" spans="1:13">
      <c r="A29" s="34" t="s">
        <v>2</v>
      </c>
      <c r="B29" s="34" t="s">
        <v>3</v>
      </c>
      <c r="C29" s="34" t="s">
        <v>4</v>
      </c>
      <c r="D29" s="34" t="s">
        <v>5</v>
      </c>
      <c r="E29" s="34" t="s">
        <v>6</v>
      </c>
      <c r="F29" s="34" t="s">
        <v>7</v>
      </c>
      <c r="G29" s="34" t="s">
        <v>8</v>
      </c>
      <c r="H29" s="34" t="s">
        <v>9</v>
      </c>
      <c r="I29" s="34" t="s">
        <v>10</v>
      </c>
      <c r="J29" s="34" t="s">
        <v>11</v>
      </c>
      <c r="K29" s="34" t="s">
        <v>12</v>
      </c>
      <c r="L29" s="34" t="s">
        <v>13</v>
      </c>
      <c r="M29" s="34" t="s">
        <v>14</v>
      </c>
    </row>
    <row r="30" spans="1:13">
      <c r="A30" s="4" t="s">
        <v>15</v>
      </c>
      <c r="B30" s="5">
        <v>196</v>
      </c>
      <c r="C30" s="5">
        <v>196</v>
      </c>
      <c r="D30" s="5">
        <v>196</v>
      </c>
      <c r="E30" s="5">
        <v>196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113">
        <v>0</v>
      </c>
      <c r="L30" s="5">
        <v>0</v>
      </c>
      <c r="M30" s="5">
        <v>0</v>
      </c>
    </row>
    <row r="31" spans="1:13">
      <c r="A31" s="4" t="s">
        <v>16</v>
      </c>
      <c r="B31" s="6">
        <f>(B30*180)-(8*B33)</f>
        <v>35264</v>
      </c>
      <c r="C31" s="6">
        <f>(C30*180)-(8*C33)</f>
        <v>35280</v>
      </c>
      <c r="D31" s="6">
        <f t="shared" ref="D31:M31" si="6">(D30*180)-(8*D33)</f>
        <v>35280</v>
      </c>
      <c r="E31" s="6">
        <f t="shared" si="6"/>
        <v>35280</v>
      </c>
      <c r="F31" s="6">
        <f t="shared" si="6"/>
        <v>0</v>
      </c>
      <c r="G31" s="6">
        <f t="shared" si="6"/>
        <v>0</v>
      </c>
      <c r="H31" s="6">
        <f t="shared" si="6"/>
        <v>0</v>
      </c>
      <c r="I31" s="6">
        <f t="shared" si="6"/>
        <v>0</v>
      </c>
      <c r="J31" s="6">
        <f t="shared" si="6"/>
        <v>0</v>
      </c>
      <c r="K31" s="6">
        <f t="shared" si="6"/>
        <v>0</v>
      </c>
      <c r="L31" s="6">
        <f t="shared" si="6"/>
        <v>0</v>
      </c>
      <c r="M31" s="6">
        <f t="shared" si="6"/>
        <v>0</v>
      </c>
    </row>
    <row r="32" spans="1:13">
      <c r="A32" s="7" t="s">
        <v>17</v>
      </c>
      <c r="B32" s="8">
        <v>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1:13">
      <c r="A33" s="9" t="s">
        <v>18</v>
      </c>
      <c r="B33" s="10">
        <v>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>
      <c r="A34" s="11" t="s">
        <v>19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>
      <c r="A35" s="4" t="s">
        <v>20</v>
      </c>
      <c r="B35" s="13">
        <f t="shared" ref="B35:M35" si="7">B32*1000000/B31</f>
        <v>28.35753176043557</v>
      </c>
      <c r="C35" s="13">
        <f t="shared" si="7"/>
        <v>0</v>
      </c>
      <c r="D35" s="13">
        <f t="shared" si="7"/>
        <v>0</v>
      </c>
      <c r="E35" s="13">
        <f t="shared" si="7"/>
        <v>0</v>
      </c>
      <c r="F35" s="13" t="e">
        <f t="shared" si="7"/>
        <v>#DIV/0!</v>
      </c>
      <c r="G35" s="13" t="e">
        <f t="shared" si="7"/>
        <v>#DIV/0!</v>
      </c>
      <c r="H35" s="13" t="e">
        <f t="shared" si="7"/>
        <v>#DIV/0!</v>
      </c>
      <c r="I35" s="13" t="e">
        <f t="shared" si="7"/>
        <v>#DIV/0!</v>
      </c>
      <c r="J35" s="13" t="e">
        <f t="shared" si="7"/>
        <v>#DIV/0!</v>
      </c>
      <c r="K35" s="13" t="e">
        <f t="shared" si="7"/>
        <v>#DIV/0!</v>
      </c>
      <c r="L35" s="13" t="e">
        <f t="shared" si="7"/>
        <v>#DIV/0!</v>
      </c>
      <c r="M35" s="13" t="e">
        <f t="shared" si="7"/>
        <v>#DIV/0!</v>
      </c>
    </row>
    <row r="36" spans="1:13">
      <c r="A36" s="4" t="s">
        <v>21</v>
      </c>
      <c r="B36" s="13">
        <f t="shared" ref="B36:M36" si="8">B33*1000000/B31</f>
        <v>56.715063520871141</v>
      </c>
      <c r="C36" s="13">
        <f t="shared" si="8"/>
        <v>0</v>
      </c>
      <c r="D36" s="13">
        <f t="shared" si="8"/>
        <v>0</v>
      </c>
      <c r="E36" s="13">
        <f t="shared" si="8"/>
        <v>0</v>
      </c>
      <c r="F36" s="13" t="e">
        <f t="shared" si="8"/>
        <v>#DIV/0!</v>
      </c>
      <c r="G36" s="13" t="e">
        <f t="shared" si="8"/>
        <v>#DIV/0!</v>
      </c>
      <c r="H36" s="13" t="e">
        <f t="shared" si="8"/>
        <v>#DIV/0!</v>
      </c>
      <c r="I36" s="13" t="e">
        <f t="shared" si="8"/>
        <v>#DIV/0!</v>
      </c>
      <c r="J36" s="13" t="e">
        <f t="shared" si="8"/>
        <v>#DIV/0!</v>
      </c>
      <c r="K36" s="13" t="e">
        <f t="shared" si="8"/>
        <v>#DIV/0!</v>
      </c>
      <c r="L36" s="13" t="e">
        <f t="shared" si="8"/>
        <v>#DIV/0!</v>
      </c>
      <c r="M36" s="13" t="e">
        <f t="shared" si="8"/>
        <v>#DIV/0!</v>
      </c>
    </row>
    <row r="37" spans="1:13">
      <c r="A37" s="9" t="s">
        <v>22</v>
      </c>
      <c r="B37" s="14">
        <f>B33</f>
        <v>2</v>
      </c>
      <c r="C37" s="14">
        <f t="shared" ref="C37:M37" si="9">+B37+C33</f>
        <v>2</v>
      </c>
      <c r="D37" s="14">
        <f t="shared" si="9"/>
        <v>2</v>
      </c>
      <c r="E37" s="14">
        <f t="shared" si="9"/>
        <v>2</v>
      </c>
      <c r="F37" s="14">
        <f t="shared" si="9"/>
        <v>2</v>
      </c>
      <c r="G37" s="14">
        <f t="shared" si="9"/>
        <v>2</v>
      </c>
      <c r="H37" s="14">
        <f t="shared" si="9"/>
        <v>2</v>
      </c>
      <c r="I37" s="14">
        <f t="shared" si="9"/>
        <v>2</v>
      </c>
      <c r="J37" s="14">
        <f t="shared" si="9"/>
        <v>2</v>
      </c>
      <c r="K37" s="14">
        <f t="shared" si="9"/>
        <v>2</v>
      </c>
      <c r="L37" s="14">
        <f t="shared" si="9"/>
        <v>2</v>
      </c>
      <c r="M37" s="14">
        <f t="shared" si="9"/>
        <v>2</v>
      </c>
    </row>
    <row r="38" spans="1:13">
      <c r="A38" s="9" t="s">
        <v>23</v>
      </c>
      <c r="B38" s="15">
        <f t="shared" ref="B38:M38" si="10">B32*100/B30</f>
        <v>0.51020408163265307</v>
      </c>
      <c r="C38" s="15">
        <f t="shared" si="10"/>
        <v>0</v>
      </c>
      <c r="D38" s="15">
        <f t="shared" si="10"/>
        <v>0</v>
      </c>
      <c r="E38" s="15">
        <f t="shared" si="10"/>
        <v>0</v>
      </c>
      <c r="F38" s="15" t="e">
        <f t="shared" si="10"/>
        <v>#DIV/0!</v>
      </c>
      <c r="G38" s="15" t="e">
        <f t="shared" si="10"/>
        <v>#DIV/0!</v>
      </c>
      <c r="H38" s="15" t="e">
        <f t="shared" si="10"/>
        <v>#DIV/0!</v>
      </c>
      <c r="I38" s="15" t="e">
        <f t="shared" si="10"/>
        <v>#DIV/0!</v>
      </c>
      <c r="J38" s="15" t="e">
        <f t="shared" si="10"/>
        <v>#DIV/0!</v>
      </c>
      <c r="K38" s="15" t="e">
        <f t="shared" si="10"/>
        <v>#DIV/0!</v>
      </c>
      <c r="L38" s="15" t="e">
        <f t="shared" si="10"/>
        <v>#DIV/0!</v>
      </c>
      <c r="M38" s="15" t="e">
        <f t="shared" si="10"/>
        <v>#DIV/0!</v>
      </c>
    </row>
    <row r="39" spans="1:13">
      <c r="A39" s="16" t="s">
        <v>24</v>
      </c>
      <c r="B39" s="17">
        <f t="shared" ref="B39:M39" si="11">B33*100/B30</f>
        <v>1.0204081632653061</v>
      </c>
      <c r="C39" s="17">
        <f t="shared" si="11"/>
        <v>0</v>
      </c>
      <c r="D39" s="17">
        <f t="shared" si="11"/>
        <v>0</v>
      </c>
      <c r="E39" s="17">
        <f t="shared" si="11"/>
        <v>0</v>
      </c>
      <c r="F39" s="17" t="e">
        <f t="shared" si="11"/>
        <v>#DIV/0!</v>
      </c>
      <c r="G39" s="17" t="e">
        <f t="shared" si="11"/>
        <v>#DIV/0!</v>
      </c>
      <c r="H39" s="17" t="e">
        <f t="shared" si="11"/>
        <v>#DIV/0!</v>
      </c>
      <c r="I39" s="17" t="e">
        <f t="shared" si="11"/>
        <v>#DIV/0!</v>
      </c>
      <c r="J39" s="17" t="e">
        <f t="shared" si="11"/>
        <v>#DIV/0!</v>
      </c>
      <c r="K39" s="17" t="e">
        <f t="shared" si="11"/>
        <v>#DIV/0!</v>
      </c>
      <c r="L39" s="17" t="e">
        <f t="shared" si="11"/>
        <v>#DIV/0!</v>
      </c>
      <c r="M39" s="17" t="e">
        <f t="shared" si="11"/>
        <v>#DIV/0!</v>
      </c>
    </row>
    <row r="40" spans="1:13">
      <c r="A40" s="18" t="s">
        <v>25</v>
      </c>
      <c r="B40" s="19">
        <f>+B39</f>
        <v>1.0204081632653061</v>
      </c>
      <c r="C40" s="19">
        <f>+(C37*100)/AVERAGE(B30:C30)</f>
        <v>1.0204081632653061</v>
      </c>
      <c r="D40" s="19">
        <f>+(D37*100)/AVERAGE(B30:D30)</f>
        <v>1.0204081632653061</v>
      </c>
      <c r="E40" s="19">
        <f>+(E37*100)/AVERAGE(B30:E30)</f>
        <v>1.0204081632653061</v>
      </c>
      <c r="F40" s="19">
        <f>+(F37*100)/AVERAGE(B30:F30)</f>
        <v>1.2755102040816326</v>
      </c>
      <c r="G40" s="19">
        <f>+(G37*100)/AVERAGE(B30:G30)</f>
        <v>1.5306122448979593</v>
      </c>
      <c r="H40" s="19">
        <f>+(H37*100)/AVERAGE(B30:H30)</f>
        <v>1.7857142857142858</v>
      </c>
      <c r="I40" s="19">
        <f>+(I37*100)/AVERAGE(B30:I30)</f>
        <v>2.0408163265306123</v>
      </c>
      <c r="J40" s="19">
        <f>+(J37*100)/AVERAGE(B30:J30)</f>
        <v>2.2959183673469385</v>
      </c>
      <c r="K40" s="19">
        <f>+(K37*100)/AVERAGE(B30:K30)</f>
        <v>2.5510204081632653</v>
      </c>
      <c r="L40" s="19">
        <f>+(L37*100)/AVERAGE(B30:L30)</f>
        <v>2.806122448979592</v>
      </c>
      <c r="M40" s="19">
        <f>+(M37*100)/AVERAGE(B30:M30)</f>
        <v>3.0612244897959187</v>
      </c>
    </row>
    <row r="41" spans="1:13">
      <c r="A41" s="20" t="s">
        <v>26</v>
      </c>
      <c r="B41" s="21">
        <f>AVERAGE(B30:M30)</f>
        <v>65.333333333333329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</row>
    <row r="42" spans="1:13">
      <c r="A42" s="24" t="s">
        <v>27</v>
      </c>
      <c r="B42" s="25">
        <f>SUM(B32:M32)</f>
        <v>1</v>
      </c>
      <c r="C42" s="22"/>
      <c r="D42" s="22"/>
      <c r="E42" s="220"/>
      <c r="F42" s="220"/>
      <c r="G42" s="220"/>
      <c r="H42" s="220"/>
      <c r="I42" s="23"/>
      <c r="J42" s="22"/>
      <c r="K42" s="22"/>
      <c r="L42" s="22"/>
      <c r="M42" s="22"/>
    </row>
    <row r="43" spans="1:13">
      <c r="A43" s="26" t="s">
        <v>22</v>
      </c>
      <c r="B43" s="25">
        <f>SUM(B33:M33)</f>
        <v>2</v>
      </c>
      <c r="C43" s="22"/>
      <c r="D43" s="22"/>
      <c r="E43" s="23"/>
      <c r="F43" s="22"/>
      <c r="G43" s="22"/>
      <c r="H43" s="22"/>
      <c r="I43" s="27"/>
      <c r="J43" s="22"/>
      <c r="K43" s="22"/>
      <c r="L43" s="22"/>
      <c r="M43" s="22"/>
    </row>
    <row r="44" spans="1:13">
      <c r="A44" s="20" t="s">
        <v>28</v>
      </c>
      <c r="B44" s="28">
        <f>B42*100/B41</f>
        <v>1.5306122448979593</v>
      </c>
      <c r="C44" s="22"/>
      <c r="D44" s="22"/>
      <c r="E44" s="23"/>
      <c r="F44" s="22"/>
      <c r="G44" s="22"/>
      <c r="H44" s="22"/>
      <c r="I44" s="29"/>
      <c r="J44" s="22"/>
      <c r="K44" s="22"/>
      <c r="L44" s="22"/>
      <c r="M44" s="22"/>
    </row>
    <row r="45" spans="1:13">
      <c r="A45" s="20" t="s">
        <v>29</v>
      </c>
      <c r="B45" s="30">
        <f>B42*1000000/SUM(B31:M31)</f>
        <v>7.086971311940129</v>
      </c>
      <c r="C45" s="22"/>
      <c r="D45" s="22"/>
      <c r="E45" s="23"/>
      <c r="F45" s="22"/>
      <c r="G45" s="22"/>
      <c r="H45" s="22"/>
      <c r="I45" s="29"/>
      <c r="J45" s="22"/>
      <c r="K45" s="22"/>
      <c r="L45" s="22"/>
      <c r="M45" s="22"/>
    </row>
    <row r="46" spans="1:13">
      <c r="A46" s="20" t="s">
        <v>30</v>
      </c>
      <c r="B46" s="31">
        <f>B43*1000000/SUM(B31:M31)</f>
        <v>14.173942623880258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>
      <c r="A47" s="20" t="s">
        <v>31</v>
      </c>
      <c r="B47" s="28">
        <f>+B43*100/B41</f>
        <v>3.0612244897959187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>
      <c r="A48" s="20" t="s">
        <v>32</v>
      </c>
      <c r="B48" s="25">
        <v>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20" t="s">
        <v>33</v>
      </c>
      <c r="B49" s="25">
        <v>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>
      <c r="A50" s="32" t="s">
        <v>34</v>
      </c>
      <c r="B50" s="33">
        <f>SUM(B47:B49)</f>
        <v>3.0612244897959187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</sheetData>
  <mergeCells count="6">
    <mergeCell ref="E42:H42"/>
    <mergeCell ref="A1:M1"/>
    <mergeCell ref="A2:M2"/>
    <mergeCell ref="F3:H3"/>
    <mergeCell ref="E17:H17"/>
    <mergeCell ref="A28:M2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72CCF-247F-431B-B4B6-7B41293F3744}">
  <dimension ref="A2:K13"/>
  <sheetViews>
    <sheetView showGridLines="0" workbookViewId="0">
      <selection activeCell="E24" sqref="E24"/>
    </sheetView>
  </sheetViews>
  <sheetFormatPr baseColWidth="10" defaultRowHeight="15"/>
  <cols>
    <col min="1" max="1" width="15.7109375" bestFit="1" customWidth="1"/>
    <col min="2" max="2" width="14.7109375" bestFit="1" customWidth="1"/>
    <col min="3" max="3" width="19.140625" bestFit="1" customWidth="1"/>
    <col min="4" max="4" width="32.42578125" bestFit="1" customWidth="1"/>
    <col min="5" max="5" width="18.5703125" bestFit="1" customWidth="1"/>
    <col min="7" max="7" width="12.5703125" bestFit="1" customWidth="1"/>
    <col min="8" max="8" width="15" bestFit="1" customWidth="1"/>
    <col min="11" max="11" width="18.7109375" bestFit="1" customWidth="1"/>
  </cols>
  <sheetData>
    <row r="2" spans="1:11" ht="15.75" thickBot="1">
      <c r="A2" s="255">
        <v>2020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</row>
    <row r="3" spans="1:11" ht="15.75" thickBot="1">
      <c r="A3" s="54" t="s">
        <v>37</v>
      </c>
      <c r="B3" s="55" t="s">
        <v>38</v>
      </c>
      <c r="C3" s="55" t="s">
        <v>39</v>
      </c>
      <c r="D3" s="55" t="s">
        <v>40</v>
      </c>
      <c r="E3" s="55" t="s">
        <v>41</v>
      </c>
      <c r="F3" s="56" t="s">
        <v>42</v>
      </c>
      <c r="G3" s="56" t="s">
        <v>43</v>
      </c>
      <c r="H3" s="56" t="s">
        <v>44</v>
      </c>
      <c r="I3" s="56" t="s">
        <v>45</v>
      </c>
      <c r="J3" s="55" t="s">
        <v>46</v>
      </c>
      <c r="K3" s="107" t="s">
        <v>47</v>
      </c>
    </row>
    <row r="4" spans="1:11">
      <c r="A4" s="57">
        <v>43852</v>
      </c>
      <c r="B4" s="58" t="s">
        <v>103</v>
      </c>
      <c r="C4" s="59" t="s">
        <v>49</v>
      </c>
      <c r="D4" s="59" t="s">
        <v>104</v>
      </c>
      <c r="E4" s="58" t="s">
        <v>51</v>
      </c>
      <c r="F4" s="58" t="s">
        <v>71</v>
      </c>
      <c r="G4" s="136">
        <v>43852</v>
      </c>
      <c r="H4" s="136">
        <v>43900</v>
      </c>
      <c r="I4" s="61">
        <v>49</v>
      </c>
      <c r="J4" s="61" t="s">
        <v>105</v>
      </c>
      <c r="K4" s="62">
        <f>SUM(I4:I58)</f>
        <v>59</v>
      </c>
    </row>
    <row r="5" spans="1:11">
      <c r="A5" s="63">
        <v>43843</v>
      </c>
      <c r="B5" s="64" t="s">
        <v>106</v>
      </c>
      <c r="C5" s="65" t="s">
        <v>49</v>
      </c>
      <c r="D5" s="65" t="s">
        <v>107</v>
      </c>
      <c r="E5" s="64" t="s">
        <v>51</v>
      </c>
      <c r="F5" s="64" t="s">
        <v>71</v>
      </c>
      <c r="G5" s="135">
        <v>43843</v>
      </c>
      <c r="H5" s="135">
        <v>43843</v>
      </c>
      <c r="I5" s="67">
        <v>1</v>
      </c>
      <c r="J5" s="67" t="s">
        <v>105</v>
      </c>
      <c r="K5" s="68"/>
    </row>
    <row r="6" spans="1:11">
      <c r="A6" s="130">
        <v>44148</v>
      </c>
      <c r="B6" s="131" t="s">
        <v>108</v>
      </c>
      <c r="C6" s="132" t="s">
        <v>49</v>
      </c>
      <c r="D6" s="132" t="s">
        <v>109</v>
      </c>
      <c r="E6" s="131" t="s">
        <v>61</v>
      </c>
      <c r="F6" s="131" t="s">
        <v>78</v>
      </c>
      <c r="G6" s="133">
        <v>44148</v>
      </c>
      <c r="H6" s="133">
        <v>44148</v>
      </c>
      <c r="I6" s="131">
        <v>1</v>
      </c>
      <c r="J6" s="131" t="s">
        <v>105</v>
      </c>
      <c r="K6" s="134"/>
    </row>
    <row r="7" spans="1:11">
      <c r="A7" s="130">
        <v>44172</v>
      </c>
      <c r="B7" s="131">
        <v>17699472</v>
      </c>
      <c r="C7" s="132" t="s">
        <v>49</v>
      </c>
      <c r="D7" s="132" t="s">
        <v>110</v>
      </c>
      <c r="E7" s="131" t="s">
        <v>111</v>
      </c>
      <c r="F7" s="131" t="s">
        <v>98</v>
      </c>
      <c r="G7" s="133">
        <v>44170</v>
      </c>
      <c r="H7" s="133">
        <v>44176</v>
      </c>
      <c r="I7" s="131">
        <v>7</v>
      </c>
      <c r="J7" s="131" t="s">
        <v>105</v>
      </c>
      <c r="K7" s="134"/>
    </row>
    <row r="11" spans="1:11" ht="15.75" thickBot="1">
      <c r="A11" s="255">
        <v>2021</v>
      </c>
      <c r="B11" s="255"/>
      <c r="C11" s="255"/>
      <c r="D11" s="255"/>
      <c r="E11" s="255"/>
      <c r="F11" s="255"/>
      <c r="G11" s="255"/>
      <c r="H11" s="255"/>
      <c r="I11" s="255"/>
      <c r="J11" s="255"/>
      <c r="K11" s="255"/>
    </row>
    <row r="12" spans="1:11" ht="26.25" thickBot="1">
      <c r="A12" s="42" t="s">
        <v>37</v>
      </c>
      <c r="B12" s="43" t="s">
        <v>38</v>
      </c>
      <c r="C12" s="43" t="s">
        <v>39</v>
      </c>
      <c r="D12" s="43" t="s">
        <v>40</v>
      </c>
      <c r="E12" s="43" t="s">
        <v>41</v>
      </c>
      <c r="F12" s="44" t="s">
        <v>42</v>
      </c>
      <c r="G12" s="44" t="s">
        <v>43</v>
      </c>
      <c r="H12" s="44" t="s">
        <v>44</v>
      </c>
      <c r="I12" s="44" t="s">
        <v>45</v>
      </c>
      <c r="J12" s="43" t="s">
        <v>46</v>
      </c>
      <c r="K12" s="104" t="s">
        <v>47</v>
      </c>
    </row>
    <row r="13" spans="1:11">
      <c r="A13" s="78">
        <v>44221</v>
      </c>
      <c r="B13" s="76" t="s">
        <v>112</v>
      </c>
      <c r="C13" s="76" t="s">
        <v>113</v>
      </c>
      <c r="D13" s="76" t="s">
        <v>114</v>
      </c>
      <c r="E13" s="76" t="s">
        <v>51</v>
      </c>
      <c r="F13" s="76" t="s">
        <v>62</v>
      </c>
      <c r="G13" s="78">
        <v>44221</v>
      </c>
      <c r="H13" s="78">
        <v>44221</v>
      </c>
      <c r="I13" s="76">
        <v>1</v>
      </c>
      <c r="J13" s="76" t="s">
        <v>105</v>
      </c>
      <c r="K13" s="76">
        <f>SUM(I13:I39)</f>
        <v>1</v>
      </c>
    </row>
  </sheetData>
  <mergeCells count="2">
    <mergeCell ref="A2:K2"/>
    <mergeCell ref="A11:K1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1A0C-B6EB-4DB4-BA40-3B6E6C240DDA}">
  <dimension ref="A1:M50"/>
  <sheetViews>
    <sheetView showGridLines="0" workbookViewId="0">
      <selection activeCell="P18" sqref="P18"/>
    </sheetView>
  </sheetViews>
  <sheetFormatPr baseColWidth="10" defaultRowHeight="15"/>
  <cols>
    <col min="1" max="1" width="27.85546875" bestFit="1" customWidth="1"/>
  </cols>
  <sheetData>
    <row r="1" spans="1:13">
      <c r="A1" s="256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>
      <c r="A2" s="256" t="s">
        <v>115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</row>
    <row r="3" spans="1:13">
      <c r="A3" s="120"/>
      <c r="B3" s="120"/>
      <c r="C3" s="120"/>
      <c r="D3" s="120"/>
      <c r="E3" s="120"/>
      <c r="F3" s="257">
        <v>2020</v>
      </c>
      <c r="G3" s="257"/>
      <c r="H3" s="257"/>
      <c r="I3" s="120"/>
      <c r="J3" s="120"/>
      <c r="K3" s="120"/>
      <c r="L3" s="120"/>
      <c r="M3" s="120"/>
    </row>
    <row r="4" spans="1:13">
      <c r="A4" s="34" t="s">
        <v>2</v>
      </c>
      <c r="B4" s="34" t="s">
        <v>3</v>
      </c>
      <c r="C4" s="34" t="s">
        <v>4</v>
      </c>
      <c r="D4" s="34" t="s">
        <v>5</v>
      </c>
      <c r="E4" s="34" t="s">
        <v>6</v>
      </c>
      <c r="F4" s="34" t="s">
        <v>7</v>
      </c>
      <c r="G4" s="34" t="s">
        <v>8</v>
      </c>
      <c r="H4" s="34" t="s">
        <v>9</v>
      </c>
      <c r="I4" s="34" t="s">
        <v>10</v>
      </c>
      <c r="J4" s="34" t="s">
        <v>11</v>
      </c>
      <c r="K4" s="34" t="s">
        <v>12</v>
      </c>
      <c r="L4" s="34" t="s">
        <v>13</v>
      </c>
      <c r="M4" s="34" t="s">
        <v>14</v>
      </c>
    </row>
    <row r="5" spans="1:13">
      <c r="A5" s="4" t="s">
        <v>15</v>
      </c>
      <c r="B5" s="5">
        <v>7</v>
      </c>
      <c r="C5" s="5">
        <v>7</v>
      </c>
      <c r="D5" s="5">
        <v>7</v>
      </c>
      <c r="E5" s="5">
        <v>7</v>
      </c>
      <c r="F5" s="5">
        <v>7</v>
      </c>
      <c r="G5" s="5">
        <v>7</v>
      </c>
      <c r="H5" s="5">
        <v>7</v>
      </c>
      <c r="I5" s="5">
        <v>6</v>
      </c>
      <c r="J5" s="5">
        <v>6</v>
      </c>
      <c r="K5" s="5">
        <v>6</v>
      </c>
      <c r="L5" s="5">
        <v>6</v>
      </c>
      <c r="M5" s="5">
        <v>7</v>
      </c>
    </row>
    <row r="6" spans="1:13">
      <c r="A6" s="4" t="s">
        <v>16</v>
      </c>
      <c r="B6" s="6">
        <f>(B5*180)-(8*B8)</f>
        <v>1260</v>
      </c>
      <c r="C6" s="6">
        <f>(C5*180)-(8*C8)</f>
        <v>1260</v>
      </c>
      <c r="D6" s="6">
        <f t="shared" ref="D6:M6" si="0">(D5*180)-(8*D8)</f>
        <v>1260</v>
      </c>
      <c r="E6" s="6">
        <f t="shared" si="0"/>
        <v>1260</v>
      </c>
      <c r="F6" s="6">
        <f t="shared" si="0"/>
        <v>1260</v>
      </c>
      <c r="G6" s="6">
        <f t="shared" si="0"/>
        <v>1260</v>
      </c>
      <c r="H6" s="6">
        <f t="shared" si="0"/>
        <v>1132</v>
      </c>
      <c r="I6" s="6">
        <f t="shared" si="0"/>
        <v>1080</v>
      </c>
      <c r="J6" s="6">
        <f t="shared" si="0"/>
        <v>1080</v>
      </c>
      <c r="K6" s="6">
        <f t="shared" si="0"/>
        <v>1080</v>
      </c>
      <c r="L6" s="6">
        <f t="shared" si="0"/>
        <v>1080</v>
      </c>
      <c r="M6" s="6">
        <f t="shared" si="0"/>
        <v>1260</v>
      </c>
    </row>
    <row r="7" spans="1:13">
      <c r="A7" s="7" t="s">
        <v>17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1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  <row r="8" spans="1:13">
      <c r="A8" s="9" t="s">
        <v>18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16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0</v>
      </c>
      <c r="C10" s="13">
        <f t="shared" si="1"/>
        <v>0</v>
      </c>
      <c r="D10" s="13">
        <f t="shared" si="1"/>
        <v>0</v>
      </c>
      <c r="E10" s="13">
        <f t="shared" si="1"/>
        <v>0</v>
      </c>
      <c r="F10" s="13">
        <f t="shared" si="1"/>
        <v>0</v>
      </c>
      <c r="G10" s="13">
        <f t="shared" si="1"/>
        <v>0</v>
      </c>
      <c r="H10" s="13">
        <f t="shared" si="1"/>
        <v>883.39222614840992</v>
      </c>
      <c r="I10" s="13">
        <f t="shared" si="1"/>
        <v>0</v>
      </c>
      <c r="J10" s="13">
        <f t="shared" si="1"/>
        <v>0</v>
      </c>
      <c r="K10" s="13">
        <f t="shared" si="1"/>
        <v>0</v>
      </c>
      <c r="L10" s="13">
        <f t="shared" si="1"/>
        <v>0</v>
      </c>
      <c r="M10" s="13">
        <f t="shared" si="1"/>
        <v>0</v>
      </c>
    </row>
    <row r="11" spans="1:13">
      <c r="A11" s="4" t="s">
        <v>21</v>
      </c>
      <c r="B11" s="13">
        <f t="shared" ref="B11:M11" si="2">B8*1000000/B6</f>
        <v>0</v>
      </c>
      <c r="C11" s="13">
        <f t="shared" si="2"/>
        <v>0</v>
      </c>
      <c r="D11" s="13">
        <f t="shared" si="2"/>
        <v>0</v>
      </c>
      <c r="E11" s="13">
        <f t="shared" si="2"/>
        <v>0</v>
      </c>
      <c r="F11" s="13">
        <f t="shared" si="2"/>
        <v>0</v>
      </c>
      <c r="G11" s="13">
        <f t="shared" si="2"/>
        <v>0</v>
      </c>
      <c r="H11" s="13">
        <f t="shared" si="2"/>
        <v>14134.275618374559</v>
      </c>
      <c r="I11" s="13">
        <f t="shared" si="2"/>
        <v>0</v>
      </c>
      <c r="J11" s="13">
        <f t="shared" si="2"/>
        <v>0</v>
      </c>
      <c r="K11" s="13">
        <f t="shared" si="2"/>
        <v>0</v>
      </c>
      <c r="L11" s="13">
        <f t="shared" si="2"/>
        <v>0</v>
      </c>
      <c r="M11" s="13">
        <f t="shared" si="2"/>
        <v>0</v>
      </c>
    </row>
    <row r="12" spans="1:13">
      <c r="A12" s="9" t="s">
        <v>22</v>
      </c>
      <c r="B12" s="14">
        <f>B8</f>
        <v>0</v>
      </c>
      <c r="C12" s="14">
        <f t="shared" ref="C12:M12" si="3">+B12+C8</f>
        <v>0</v>
      </c>
      <c r="D12" s="14">
        <f t="shared" si="3"/>
        <v>0</v>
      </c>
      <c r="E12" s="14">
        <f t="shared" si="3"/>
        <v>0</v>
      </c>
      <c r="F12" s="14">
        <f t="shared" si="3"/>
        <v>0</v>
      </c>
      <c r="G12" s="14">
        <f t="shared" si="3"/>
        <v>0</v>
      </c>
      <c r="H12" s="14">
        <f t="shared" si="3"/>
        <v>16</v>
      </c>
      <c r="I12" s="14">
        <f t="shared" si="3"/>
        <v>16</v>
      </c>
      <c r="J12" s="14">
        <f t="shared" si="3"/>
        <v>16</v>
      </c>
      <c r="K12" s="14">
        <f t="shared" si="3"/>
        <v>16</v>
      </c>
      <c r="L12" s="14">
        <f t="shared" si="3"/>
        <v>16</v>
      </c>
      <c r="M12" s="14">
        <f t="shared" si="3"/>
        <v>16</v>
      </c>
    </row>
    <row r="13" spans="1:13">
      <c r="A13" s="9" t="s">
        <v>23</v>
      </c>
      <c r="B13" s="15">
        <f t="shared" ref="B13:M13" si="4">B7*100/B5</f>
        <v>0</v>
      </c>
      <c r="C13" s="15">
        <f t="shared" si="4"/>
        <v>0</v>
      </c>
      <c r="D13" s="15">
        <f t="shared" si="4"/>
        <v>0</v>
      </c>
      <c r="E13" s="15">
        <f t="shared" si="4"/>
        <v>0</v>
      </c>
      <c r="F13" s="15">
        <f t="shared" si="4"/>
        <v>0</v>
      </c>
      <c r="G13" s="15">
        <f t="shared" si="4"/>
        <v>0</v>
      </c>
      <c r="H13" s="15">
        <f t="shared" si="4"/>
        <v>14.285714285714286</v>
      </c>
      <c r="I13" s="15">
        <f t="shared" si="4"/>
        <v>0</v>
      </c>
      <c r="J13" s="15">
        <f t="shared" si="4"/>
        <v>0</v>
      </c>
      <c r="K13" s="15">
        <f t="shared" si="4"/>
        <v>0</v>
      </c>
      <c r="L13" s="15">
        <f t="shared" si="4"/>
        <v>0</v>
      </c>
      <c r="M13" s="15">
        <f t="shared" si="4"/>
        <v>0</v>
      </c>
    </row>
    <row r="14" spans="1:13">
      <c r="A14" s="16" t="s">
        <v>24</v>
      </c>
      <c r="B14" s="17">
        <f t="shared" ref="B14:M14" si="5">B8*100/B5</f>
        <v>0</v>
      </c>
      <c r="C14" s="17">
        <f t="shared" si="5"/>
        <v>0</v>
      </c>
      <c r="D14" s="17">
        <f t="shared" si="5"/>
        <v>0</v>
      </c>
      <c r="E14" s="17">
        <f t="shared" si="5"/>
        <v>0</v>
      </c>
      <c r="F14" s="17">
        <f t="shared" si="5"/>
        <v>0</v>
      </c>
      <c r="G14" s="17">
        <f t="shared" si="5"/>
        <v>0</v>
      </c>
      <c r="H14" s="17">
        <f t="shared" si="5"/>
        <v>228.57142857142858</v>
      </c>
      <c r="I14" s="17">
        <f t="shared" si="5"/>
        <v>0</v>
      </c>
      <c r="J14" s="17">
        <f t="shared" si="5"/>
        <v>0</v>
      </c>
      <c r="K14" s="17">
        <f t="shared" si="5"/>
        <v>0</v>
      </c>
      <c r="L14" s="17">
        <f t="shared" si="5"/>
        <v>0</v>
      </c>
      <c r="M14" s="17">
        <f t="shared" si="5"/>
        <v>0</v>
      </c>
    </row>
    <row r="15" spans="1:13">
      <c r="A15" s="18" t="s">
        <v>25</v>
      </c>
      <c r="B15" s="19">
        <f>+B14</f>
        <v>0</v>
      </c>
      <c r="C15" s="19">
        <f>+(C12*100)/AVERAGE(B5:C5)</f>
        <v>0</v>
      </c>
      <c r="D15" s="19">
        <f>+(D12*100)/AVERAGE(B5:D5)</f>
        <v>0</v>
      </c>
      <c r="E15" s="19">
        <f>+(E12*100)/AVERAGE(B5:E5)</f>
        <v>0</v>
      </c>
      <c r="F15" s="19">
        <f>+(F12*100)/AVERAGE(B5:F5)</f>
        <v>0</v>
      </c>
      <c r="G15" s="19">
        <f>+(G12*100)/AVERAGE(B5:G5)</f>
        <v>0</v>
      </c>
      <c r="H15" s="19">
        <f>+(H12*100)/AVERAGE(B5:H5)</f>
        <v>228.57142857142858</v>
      </c>
      <c r="I15" s="19">
        <f>+(I12*100)/AVERAGE(B5:I5)</f>
        <v>232.72727272727272</v>
      </c>
      <c r="J15" s="19">
        <f>+(J12*100)/AVERAGE(B5:J5)</f>
        <v>236.0655737704918</v>
      </c>
      <c r="K15" s="19">
        <f>+(K12*100)/AVERAGE(B5:K5)</f>
        <v>238.80597014925374</v>
      </c>
      <c r="L15" s="19">
        <f>+(L12*100)/AVERAGE(B5:L5)</f>
        <v>241.0958904109589</v>
      </c>
      <c r="M15" s="19">
        <f>+(M12*100)/AVERAGE(B5:M5)</f>
        <v>240</v>
      </c>
    </row>
    <row r="16" spans="1:13">
      <c r="A16" s="20" t="s">
        <v>26</v>
      </c>
      <c r="B16" s="21">
        <f>AVERAGE(B5:M5)</f>
        <v>6.666666666666667</v>
      </c>
      <c r="C16" s="22"/>
      <c r="D16" s="22"/>
      <c r="E16" s="23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1</v>
      </c>
      <c r="C17" s="22"/>
      <c r="D17" s="22"/>
      <c r="E17" s="220"/>
      <c r="F17" s="220"/>
      <c r="G17" s="220"/>
      <c r="H17" s="220"/>
      <c r="I17" s="23"/>
      <c r="J17" s="22"/>
      <c r="K17" s="22"/>
      <c r="L17" s="22"/>
      <c r="M17" s="22"/>
    </row>
    <row r="18" spans="1:13">
      <c r="A18" s="26" t="s">
        <v>22</v>
      </c>
      <c r="B18" s="25">
        <f>SUM(B8:M8)</f>
        <v>16</v>
      </c>
      <c r="C18" s="22"/>
      <c r="D18" s="22"/>
      <c r="E18" s="23"/>
      <c r="F18" s="22"/>
      <c r="G18" s="22"/>
      <c r="H18" s="22"/>
      <c r="I18" s="27"/>
      <c r="J18" s="22"/>
      <c r="K18" s="22"/>
      <c r="L18" s="22"/>
      <c r="M18" s="22"/>
    </row>
    <row r="19" spans="1:13">
      <c r="A19" s="20" t="s">
        <v>28</v>
      </c>
      <c r="B19" s="28">
        <f>B17*100/B16</f>
        <v>15</v>
      </c>
      <c r="C19" s="22"/>
      <c r="D19" s="22"/>
      <c r="E19" s="23"/>
      <c r="F19" s="22"/>
      <c r="G19" s="22"/>
      <c r="H19" s="22"/>
      <c r="I19" s="29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70.067264573991025</v>
      </c>
      <c r="C20" s="22"/>
      <c r="D20" s="22"/>
      <c r="E20" s="23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1121.0762331838564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240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240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</row>
    <row r="27" spans="1:13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</row>
    <row r="28" spans="1:13">
      <c r="A28" s="258">
        <v>2021</v>
      </c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</row>
    <row r="29" spans="1:13">
      <c r="A29" s="34" t="s">
        <v>2</v>
      </c>
      <c r="B29" s="34" t="s">
        <v>3</v>
      </c>
      <c r="C29" s="34" t="s">
        <v>4</v>
      </c>
      <c r="D29" s="34" t="s">
        <v>5</v>
      </c>
      <c r="E29" s="34" t="s">
        <v>6</v>
      </c>
      <c r="F29" s="34" t="s">
        <v>7</v>
      </c>
      <c r="G29" s="34" t="s">
        <v>8</v>
      </c>
      <c r="H29" s="34" t="s">
        <v>9</v>
      </c>
      <c r="I29" s="34" t="s">
        <v>10</v>
      </c>
      <c r="J29" s="34" t="s">
        <v>11</v>
      </c>
      <c r="K29" s="34" t="s">
        <v>12</v>
      </c>
      <c r="L29" s="34" t="s">
        <v>13</v>
      </c>
      <c r="M29" s="34" t="s">
        <v>14</v>
      </c>
    </row>
    <row r="30" spans="1:13">
      <c r="A30" s="4" t="s">
        <v>15</v>
      </c>
      <c r="B30" s="5">
        <v>7</v>
      </c>
      <c r="C30" s="5">
        <v>7</v>
      </c>
      <c r="D30" s="5">
        <v>7</v>
      </c>
      <c r="E30" s="5">
        <v>7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113">
        <v>0</v>
      </c>
      <c r="L30" s="5">
        <v>0</v>
      </c>
      <c r="M30" s="5">
        <v>0</v>
      </c>
    </row>
    <row r="31" spans="1:13">
      <c r="A31" s="4" t="s">
        <v>16</v>
      </c>
      <c r="B31" s="6">
        <f>(B30*180)-(8*B33)</f>
        <v>1260</v>
      </c>
      <c r="C31" s="6">
        <f>(C30*180)-(8*C33)</f>
        <v>1260</v>
      </c>
      <c r="D31" s="6">
        <f t="shared" ref="D31:M31" si="6">(D30*180)-(8*D33)</f>
        <v>1260</v>
      </c>
      <c r="E31" s="6">
        <f t="shared" si="6"/>
        <v>1260</v>
      </c>
      <c r="F31" s="6">
        <f t="shared" si="6"/>
        <v>0</v>
      </c>
      <c r="G31" s="6">
        <f t="shared" si="6"/>
        <v>0</v>
      </c>
      <c r="H31" s="6">
        <f t="shared" si="6"/>
        <v>0</v>
      </c>
      <c r="I31" s="6">
        <f t="shared" si="6"/>
        <v>0</v>
      </c>
      <c r="J31" s="6">
        <f t="shared" si="6"/>
        <v>0</v>
      </c>
      <c r="K31" s="6">
        <f t="shared" si="6"/>
        <v>0</v>
      </c>
      <c r="L31" s="6">
        <f t="shared" si="6"/>
        <v>0</v>
      </c>
      <c r="M31" s="6">
        <f t="shared" si="6"/>
        <v>0</v>
      </c>
    </row>
    <row r="32" spans="1:13">
      <c r="A32" s="7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1:13">
      <c r="A33" s="9" t="s">
        <v>18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>
      <c r="A34" s="11" t="s">
        <v>19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>
      <c r="A35" s="4" t="s">
        <v>20</v>
      </c>
      <c r="B35" s="13">
        <f t="shared" ref="B35:M35" si="7">B32*1000000/B31</f>
        <v>0</v>
      </c>
      <c r="C35" s="13">
        <f t="shared" si="7"/>
        <v>0</v>
      </c>
      <c r="D35" s="13">
        <f t="shared" si="7"/>
        <v>0</v>
      </c>
      <c r="E35" s="13">
        <f t="shared" si="7"/>
        <v>0</v>
      </c>
      <c r="F35" s="13" t="e">
        <f t="shared" si="7"/>
        <v>#DIV/0!</v>
      </c>
      <c r="G35" s="13" t="e">
        <f t="shared" si="7"/>
        <v>#DIV/0!</v>
      </c>
      <c r="H35" s="13" t="e">
        <f t="shared" si="7"/>
        <v>#DIV/0!</v>
      </c>
      <c r="I35" s="13" t="e">
        <f t="shared" si="7"/>
        <v>#DIV/0!</v>
      </c>
      <c r="J35" s="13" t="e">
        <f t="shared" si="7"/>
        <v>#DIV/0!</v>
      </c>
      <c r="K35" s="13" t="e">
        <f t="shared" si="7"/>
        <v>#DIV/0!</v>
      </c>
      <c r="L35" s="13" t="e">
        <f t="shared" si="7"/>
        <v>#DIV/0!</v>
      </c>
      <c r="M35" s="13" t="e">
        <f t="shared" si="7"/>
        <v>#DIV/0!</v>
      </c>
    </row>
    <row r="36" spans="1:13">
      <c r="A36" s="4" t="s">
        <v>21</v>
      </c>
      <c r="B36" s="13">
        <f t="shared" ref="B36:M36" si="8">B33*1000000/B31</f>
        <v>0</v>
      </c>
      <c r="C36" s="13">
        <f t="shared" si="8"/>
        <v>0</v>
      </c>
      <c r="D36" s="13">
        <f t="shared" si="8"/>
        <v>0</v>
      </c>
      <c r="E36" s="13">
        <f t="shared" si="8"/>
        <v>0</v>
      </c>
      <c r="F36" s="13" t="e">
        <f t="shared" si="8"/>
        <v>#DIV/0!</v>
      </c>
      <c r="G36" s="13" t="e">
        <f t="shared" si="8"/>
        <v>#DIV/0!</v>
      </c>
      <c r="H36" s="13" t="e">
        <f t="shared" si="8"/>
        <v>#DIV/0!</v>
      </c>
      <c r="I36" s="13" t="e">
        <f t="shared" si="8"/>
        <v>#DIV/0!</v>
      </c>
      <c r="J36" s="13" t="e">
        <f t="shared" si="8"/>
        <v>#DIV/0!</v>
      </c>
      <c r="K36" s="13" t="e">
        <f t="shared" si="8"/>
        <v>#DIV/0!</v>
      </c>
      <c r="L36" s="13" t="e">
        <f t="shared" si="8"/>
        <v>#DIV/0!</v>
      </c>
      <c r="M36" s="13" t="e">
        <f t="shared" si="8"/>
        <v>#DIV/0!</v>
      </c>
    </row>
    <row r="37" spans="1:13">
      <c r="A37" s="9" t="s">
        <v>22</v>
      </c>
      <c r="B37" s="14">
        <f>B33</f>
        <v>0</v>
      </c>
      <c r="C37" s="14">
        <f t="shared" ref="C37:M37" si="9">+B37+C33</f>
        <v>0</v>
      </c>
      <c r="D37" s="14">
        <f t="shared" si="9"/>
        <v>0</v>
      </c>
      <c r="E37" s="14">
        <f t="shared" si="9"/>
        <v>0</v>
      </c>
      <c r="F37" s="14">
        <f t="shared" si="9"/>
        <v>0</v>
      </c>
      <c r="G37" s="14">
        <f t="shared" si="9"/>
        <v>0</v>
      </c>
      <c r="H37" s="14">
        <f t="shared" si="9"/>
        <v>0</v>
      </c>
      <c r="I37" s="14">
        <f t="shared" si="9"/>
        <v>0</v>
      </c>
      <c r="J37" s="14">
        <f t="shared" si="9"/>
        <v>0</v>
      </c>
      <c r="K37" s="14">
        <f t="shared" si="9"/>
        <v>0</v>
      </c>
      <c r="L37" s="14">
        <f t="shared" si="9"/>
        <v>0</v>
      </c>
      <c r="M37" s="14">
        <f t="shared" si="9"/>
        <v>0</v>
      </c>
    </row>
    <row r="38" spans="1:13">
      <c r="A38" s="9" t="s">
        <v>23</v>
      </c>
      <c r="B38" s="15">
        <f t="shared" ref="B38:M38" si="10">B32*100/B30</f>
        <v>0</v>
      </c>
      <c r="C38" s="15">
        <f t="shared" si="10"/>
        <v>0</v>
      </c>
      <c r="D38" s="15">
        <f t="shared" si="10"/>
        <v>0</v>
      </c>
      <c r="E38" s="15">
        <f t="shared" si="10"/>
        <v>0</v>
      </c>
      <c r="F38" s="15" t="e">
        <f t="shared" si="10"/>
        <v>#DIV/0!</v>
      </c>
      <c r="G38" s="15" t="e">
        <f t="shared" si="10"/>
        <v>#DIV/0!</v>
      </c>
      <c r="H38" s="15" t="e">
        <f t="shared" si="10"/>
        <v>#DIV/0!</v>
      </c>
      <c r="I38" s="15" t="e">
        <f t="shared" si="10"/>
        <v>#DIV/0!</v>
      </c>
      <c r="J38" s="15" t="e">
        <f t="shared" si="10"/>
        <v>#DIV/0!</v>
      </c>
      <c r="K38" s="15" t="e">
        <f t="shared" si="10"/>
        <v>#DIV/0!</v>
      </c>
      <c r="L38" s="15" t="e">
        <f t="shared" si="10"/>
        <v>#DIV/0!</v>
      </c>
      <c r="M38" s="15" t="e">
        <f t="shared" si="10"/>
        <v>#DIV/0!</v>
      </c>
    </row>
    <row r="39" spans="1:13">
      <c r="A39" s="16" t="s">
        <v>24</v>
      </c>
      <c r="B39" s="17">
        <f t="shared" ref="B39:M39" si="11">B33*100/B30</f>
        <v>0</v>
      </c>
      <c r="C39" s="17">
        <f t="shared" si="11"/>
        <v>0</v>
      </c>
      <c r="D39" s="17">
        <f t="shared" si="11"/>
        <v>0</v>
      </c>
      <c r="E39" s="17">
        <f t="shared" si="11"/>
        <v>0</v>
      </c>
      <c r="F39" s="17" t="e">
        <f t="shared" si="11"/>
        <v>#DIV/0!</v>
      </c>
      <c r="G39" s="17" t="e">
        <f t="shared" si="11"/>
        <v>#DIV/0!</v>
      </c>
      <c r="H39" s="17" t="e">
        <f t="shared" si="11"/>
        <v>#DIV/0!</v>
      </c>
      <c r="I39" s="17" t="e">
        <f t="shared" si="11"/>
        <v>#DIV/0!</v>
      </c>
      <c r="J39" s="17" t="e">
        <f t="shared" si="11"/>
        <v>#DIV/0!</v>
      </c>
      <c r="K39" s="17" t="e">
        <f t="shared" si="11"/>
        <v>#DIV/0!</v>
      </c>
      <c r="L39" s="17" t="e">
        <f t="shared" si="11"/>
        <v>#DIV/0!</v>
      </c>
      <c r="M39" s="17" t="e">
        <f t="shared" si="11"/>
        <v>#DIV/0!</v>
      </c>
    </row>
    <row r="40" spans="1:13">
      <c r="A40" s="18" t="s">
        <v>25</v>
      </c>
      <c r="B40" s="19">
        <f>+B39</f>
        <v>0</v>
      </c>
      <c r="C40" s="19">
        <f>+(C37*100)/AVERAGE(B30:C30)</f>
        <v>0</v>
      </c>
      <c r="D40" s="19">
        <f>+(D37*100)/AVERAGE(B30:D30)</f>
        <v>0</v>
      </c>
      <c r="E40" s="19">
        <f>+(E37*100)/AVERAGE(B30:E30)</f>
        <v>0</v>
      </c>
      <c r="F40" s="19">
        <f>+(F37*100)/AVERAGE(B30:F30)</f>
        <v>0</v>
      </c>
      <c r="G40" s="19">
        <f>+(G37*100)/AVERAGE(B30:G30)</f>
        <v>0</v>
      </c>
      <c r="H40" s="19">
        <f>+(H37*100)/AVERAGE(B30:H30)</f>
        <v>0</v>
      </c>
      <c r="I40" s="19">
        <f>+(I37*100)/AVERAGE(B30:I30)</f>
        <v>0</v>
      </c>
      <c r="J40" s="19">
        <f>+(J37*100)/AVERAGE(B30:J30)</f>
        <v>0</v>
      </c>
      <c r="K40" s="19">
        <f>+(K37*100)/AVERAGE(B30:K30)</f>
        <v>0</v>
      </c>
      <c r="L40" s="19">
        <f>+(L37*100)/AVERAGE(B30:L30)</f>
        <v>0</v>
      </c>
      <c r="M40" s="19">
        <f>+(M37*100)/AVERAGE(B30:M30)</f>
        <v>0</v>
      </c>
    </row>
    <row r="41" spans="1:13">
      <c r="A41" s="20" t="s">
        <v>26</v>
      </c>
      <c r="B41" s="21">
        <f>AVERAGE(B30:M30)</f>
        <v>2.3333333333333335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</row>
    <row r="42" spans="1:13">
      <c r="A42" s="24" t="s">
        <v>27</v>
      </c>
      <c r="B42" s="25">
        <f>SUM(B32:M32)</f>
        <v>0</v>
      </c>
      <c r="C42" s="22"/>
      <c r="D42" s="22"/>
      <c r="E42" s="220"/>
      <c r="F42" s="220"/>
      <c r="G42" s="220"/>
      <c r="H42" s="220"/>
      <c r="I42" s="23"/>
      <c r="J42" s="22"/>
      <c r="K42" s="22"/>
      <c r="L42" s="22"/>
      <c r="M42" s="22"/>
    </row>
    <row r="43" spans="1:13">
      <c r="A43" s="26" t="s">
        <v>22</v>
      </c>
      <c r="B43" s="25">
        <f>SUM(B33:M33)</f>
        <v>0</v>
      </c>
      <c r="C43" s="22"/>
      <c r="D43" s="22"/>
      <c r="E43" s="23"/>
      <c r="F43" s="22"/>
      <c r="G43" s="22"/>
      <c r="H43" s="22"/>
      <c r="I43" s="27"/>
      <c r="J43" s="22"/>
      <c r="K43" s="22"/>
      <c r="L43" s="22"/>
      <c r="M43" s="22"/>
    </row>
    <row r="44" spans="1:13">
      <c r="A44" s="20" t="s">
        <v>28</v>
      </c>
      <c r="B44" s="28">
        <f>B42*100/B41</f>
        <v>0</v>
      </c>
      <c r="C44" s="22"/>
      <c r="D44" s="22"/>
      <c r="E44" s="23"/>
      <c r="F44" s="22"/>
      <c r="G44" s="22"/>
      <c r="H44" s="22"/>
      <c r="I44" s="29"/>
      <c r="J44" s="22"/>
      <c r="K44" s="22"/>
      <c r="L44" s="22"/>
      <c r="M44" s="22"/>
    </row>
    <row r="45" spans="1:13">
      <c r="A45" s="20" t="s">
        <v>29</v>
      </c>
      <c r="B45" s="30">
        <f>B42*1000000/SUM(B31:M31)</f>
        <v>0</v>
      </c>
      <c r="C45" s="22"/>
      <c r="D45" s="22"/>
      <c r="E45" s="23"/>
      <c r="F45" s="22"/>
      <c r="G45" s="22"/>
      <c r="H45" s="22"/>
      <c r="I45" s="29"/>
      <c r="J45" s="22"/>
      <c r="K45" s="22"/>
      <c r="L45" s="22"/>
      <c r="M45" s="22"/>
    </row>
    <row r="46" spans="1:13">
      <c r="A46" s="20" t="s">
        <v>30</v>
      </c>
      <c r="B46" s="31">
        <f>B43*1000000/SUM(B31:M31)</f>
        <v>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>
      <c r="A47" s="20" t="s">
        <v>31</v>
      </c>
      <c r="B47" s="28">
        <f>+B43*100/B41</f>
        <v>0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>
      <c r="A48" s="20" t="s">
        <v>32</v>
      </c>
      <c r="B48" s="25">
        <v>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20" t="s">
        <v>33</v>
      </c>
      <c r="B49" s="25">
        <v>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>
      <c r="A50" s="32" t="s">
        <v>34</v>
      </c>
      <c r="B50" s="33">
        <f>SUM(B47:B49)</f>
        <v>0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</sheetData>
  <mergeCells count="6">
    <mergeCell ref="E42:H42"/>
    <mergeCell ref="A1:M1"/>
    <mergeCell ref="A2:M2"/>
    <mergeCell ref="F3:H3"/>
    <mergeCell ref="E17:H17"/>
    <mergeCell ref="A28:M28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5524C-425C-4190-94D1-103DE9AB2A6C}">
  <dimension ref="A2:K8"/>
  <sheetViews>
    <sheetView showGridLines="0" workbookViewId="0">
      <selection activeCell="A7" sqref="A7:K8"/>
    </sheetView>
  </sheetViews>
  <sheetFormatPr baseColWidth="10" defaultRowHeight="15"/>
  <cols>
    <col min="1" max="1" width="15.7109375" bestFit="1" customWidth="1"/>
    <col min="2" max="2" width="14.7109375" bestFit="1" customWidth="1"/>
    <col min="3" max="3" width="19.140625" bestFit="1" customWidth="1"/>
    <col min="4" max="4" width="24.5703125" bestFit="1" customWidth="1"/>
    <col min="5" max="5" width="18.5703125" bestFit="1" customWidth="1"/>
    <col min="6" max="6" width="9.7109375" bestFit="1" customWidth="1"/>
    <col min="7" max="7" width="12.5703125" bestFit="1" customWidth="1"/>
    <col min="8" max="8" width="15" bestFit="1" customWidth="1"/>
    <col min="11" max="11" width="18.7109375" bestFit="1" customWidth="1"/>
  </cols>
  <sheetData>
    <row r="2" spans="1:11" ht="15.75" thickBot="1">
      <c r="A2" s="255">
        <v>2020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</row>
    <row r="3" spans="1:11" ht="15.75" thickBot="1">
      <c r="A3" s="54" t="s">
        <v>37</v>
      </c>
      <c r="B3" s="55" t="s">
        <v>38</v>
      </c>
      <c r="C3" s="55" t="s">
        <v>39</v>
      </c>
      <c r="D3" s="55" t="s">
        <v>40</v>
      </c>
      <c r="E3" s="55" t="s">
        <v>41</v>
      </c>
      <c r="F3" s="56" t="s">
        <v>42</v>
      </c>
      <c r="G3" s="56" t="s">
        <v>43</v>
      </c>
      <c r="H3" s="56" t="s">
        <v>44</v>
      </c>
      <c r="I3" s="56" t="s">
        <v>45</v>
      </c>
      <c r="J3" s="55" t="s">
        <v>46</v>
      </c>
      <c r="K3" s="107" t="s">
        <v>47</v>
      </c>
    </row>
    <row r="4" spans="1:11" ht="15.75" thickBot="1">
      <c r="A4" s="114">
        <v>44014</v>
      </c>
      <c r="B4" s="115" t="s">
        <v>116</v>
      </c>
      <c r="C4" s="116" t="s">
        <v>49</v>
      </c>
      <c r="D4" s="116" t="s">
        <v>117</v>
      </c>
      <c r="E4" s="115" t="s">
        <v>51</v>
      </c>
      <c r="F4" s="116" t="s">
        <v>71</v>
      </c>
      <c r="G4" s="117">
        <v>44014</v>
      </c>
      <c r="H4" s="137">
        <v>44029</v>
      </c>
      <c r="I4" s="118">
        <v>16</v>
      </c>
      <c r="J4" s="118" t="s">
        <v>118</v>
      </c>
      <c r="K4" s="119">
        <f>SUM(I4:I66)</f>
        <v>16</v>
      </c>
    </row>
    <row r="7" spans="1:11" ht="15.75" thickBot="1">
      <c r="A7" s="255">
        <v>2021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</row>
    <row r="8" spans="1:11" ht="15.75" thickBot="1">
      <c r="A8" s="54" t="s">
        <v>37</v>
      </c>
      <c r="B8" s="55" t="s">
        <v>38</v>
      </c>
      <c r="C8" s="55" t="s">
        <v>39</v>
      </c>
      <c r="D8" s="55" t="s">
        <v>40</v>
      </c>
      <c r="E8" s="55" t="s">
        <v>41</v>
      </c>
      <c r="F8" s="56" t="s">
        <v>42</v>
      </c>
      <c r="G8" s="56" t="s">
        <v>43</v>
      </c>
      <c r="H8" s="56" t="s">
        <v>44</v>
      </c>
      <c r="I8" s="56" t="s">
        <v>45</v>
      </c>
      <c r="J8" s="55" t="s">
        <v>46</v>
      </c>
      <c r="K8" s="107" t="s">
        <v>47</v>
      </c>
    </row>
  </sheetData>
  <mergeCells count="2">
    <mergeCell ref="A2:K2"/>
    <mergeCell ref="A7:K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7FE85-A625-476D-A6C4-E225BC4520F0}">
  <dimension ref="A1:M50"/>
  <sheetViews>
    <sheetView showGridLines="0" topLeftCell="A26" workbookViewId="0">
      <selection sqref="A1:M50"/>
    </sheetView>
  </sheetViews>
  <sheetFormatPr baseColWidth="10" defaultRowHeight="15"/>
  <cols>
    <col min="1" max="1" width="27.85546875" bestFit="1" customWidth="1"/>
  </cols>
  <sheetData>
    <row r="1" spans="1:13">
      <c r="A1" s="256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>
      <c r="A2" s="256" t="s">
        <v>121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</row>
    <row r="3" spans="1:13">
      <c r="A3" s="120"/>
      <c r="B3" s="120"/>
      <c r="C3" s="120"/>
      <c r="D3" s="120"/>
      <c r="E3" s="120"/>
      <c r="F3" s="257">
        <v>2020</v>
      </c>
      <c r="G3" s="257"/>
      <c r="H3" s="257"/>
      <c r="I3" s="120"/>
      <c r="J3" s="120"/>
      <c r="K3" s="120"/>
      <c r="L3" s="120"/>
      <c r="M3" s="120"/>
    </row>
    <row r="4" spans="1:13">
      <c r="A4" s="34" t="s">
        <v>2</v>
      </c>
      <c r="B4" s="34" t="s">
        <v>3</v>
      </c>
      <c r="C4" s="34" t="s">
        <v>4</v>
      </c>
      <c r="D4" s="34" t="s">
        <v>5</v>
      </c>
      <c r="E4" s="34" t="s">
        <v>6</v>
      </c>
      <c r="F4" s="34" t="s">
        <v>7</v>
      </c>
      <c r="G4" s="34" t="s">
        <v>8</v>
      </c>
      <c r="H4" s="34" t="s">
        <v>9</v>
      </c>
      <c r="I4" s="34" t="s">
        <v>10</v>
      </c>
      <c r="J4" s="34" t="s">
        <v>11</v>
      </c>
      <c r="K4" s="34" t="s">
        <v>12</v>
      </c>
      <c r="L4" s="34" t="s">
        <v>13</v>
      </c>
      <c r="M4" s="34" t="s">
        <v>14</v>
      </c>
    </row>
    <row r="5" spans="1:13">
      <c r="A5" s="4" t="s">
        <v>15</v>
      </c>
      <c r="B5" s="5">
        <v>15</v>
      </c>
      <c r="C5" s="5">
        <v>15</v>
      </c>
      <c r="D5" s="5">
        <v>15</v>
      </c>
      <c r="E5" s="5">
        <v>15</v>
      </c>
      <c r="F5" s="5">
        <v>15</v>
      </c>
      <c r="G5" s="5">
        <v>15</v>
      </c>
      <c r="H5" s="5">
        <v>15</v>
      </c>
      <c r="I5" s="5">
        <v>15</v>
      </c>
      <c r="J5" s="5">
        <v>15</v>
      </c>
      <c r="K5" s="5">
        <v>15</v>
      </c>
      <c r="L5" s="5">
        <v>15</v>
      </c>
      <c r="M5" s="5">
        <v>15</v>
      </c>
    </row>
    <row r="6" spans="1:13">
      <c r="A6" s="4" t="s">
        <v>16</v>
      </c>
      <c r="B6" s="6">
        <f>(B5*180)-(8*B8)</f>
        <v>2700</v>
      </c>
      <c r="C6" s="6">
        <f>(C5*180)-(8*C8)</f>
        <v>2700</v>
      </c>
      <c r="D6" s="6">
        <f t="shared" ref="D6:M6" si="0">(D5*180)-(8*D8)</f>
        <v>2700</v>
      </c>
      <c r="E6" s="6">
        <f t="shared" si="0"/>
        <v>2700</v>
      </c>
      <c r="F6" s="6">
        <f t="shared" si="0"/>
        <v>2700</v>
      </c>
      <c r="G6" s="6">
        <f t="shared" si="0"/>
        <v>2700</v>
      </c>
      <c r="H6" s="6">
        <f t="shared" si="0"/>
        <v>2700</v>
      </c>
      <c r="I6" s="6">
        <f t="shared" si="0"/>
        <v>2700</v>
      </c>
      <c r="J6" s="6">
        <f t="shared" si="0"/>
        <v>2700</v>
      </c>
      <c r="K6" s="6">
        <f t="shared" si="0"/>
        <v>2700</v>
      </c>
      <c r="L6" s="6">
        <f t="shared" si="0"/>
        <v>2700</v>
      </c>
      <c r="M6" s="6">
        <f t="shared" si="0"/>
        <v>2700</v>
      </c>
    </row>
    <row r="7" spans="1:13">
      <c r="A7" s="7" t="s">
        <v>17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  <row r="8" spans="1:13">
      <c r="A8" s="9" t="s">
        <v>18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0</v>
      </c>
      <c r="C10" s="13">
        <f t="shared" si="1"/>
        <v>0</v>
      </c>
      <c r="D10" s="13">
        <f t="shared" si="1"/>
        <v>0</v>
      </c>
      <c r="E10" s="13">
        <f t="shared" si="1"/>
        <v>0</v>
      </c>
      <c r="F10" s="13">
        <f t="shared" si="1"/>
        <v>0</v>
      </c>
      <c r="G10" s="13">
        <f t="shared" si="1"/>
        <v>0</v>
      </c>
      <c r="H10" s="13">
        <f t="shared" si="1"/>
        <v>0</v>
      </c>
      <c r="I10" s="13">
        <f t="shared" si="1"/>
        <v>0</v>
      </c>
      <c r="J10" s="13">
        <f t="shared" si="1"/>
        <v>0</v>
      </c>
      <c r="K10" s="13">
        <f t="shared" si="1"/>
        <v>0</v>
      </c>
      <c r="L10" s="13">
        <f t="shared" si="1"/>
        <v>0</v>
      </c>
      <c r="M10" s="13">
        <f t="shared" si="1"/>
        <v>0</v>
      </c>
    </row>
    <row r="11" spans="1:13">
      <c r="A11" s="4" t="s">
        <v>21</v>
      </c>
      <c r="B11" s="13">
        <f t="shared" ref="B11:M11" si="2">B8*1000000/B6</f>
        <v>0</v>
      </c>
      <c r="C11" s="13">
        <f t="shared" si="2"/>
        <v>0</v>
      </c>
      <c r="D11" s="13">
        <f t="shared" si="2"/>
        <v>0</v>
      </c>
      <c r="E11" s="13">
        <f t="shared" si="2"/>
        <v>0</v>
      </c>
      <c r="F11" s="13">
        <f t="shared" si="2"/>
        <v>0</v>
      </c>
      <c r="G11" s="13">
        <f t="shared" si="2"/>
        <v>0</v>
      </c>
      <c r="H11" s="13">
        <f t="shared" si="2"/>
        <v>0</v>
      </c>
      <c r="I11" s="13">
        <f t="shared" si="2"/>
        <v>0</v>
      </c>
      <c r="J11" s="13">
        <f t="shared" si="2"/>
        <v>0</v>
      </c>
      <c r="K11" s="13">
        <f t="shared" si="2"/>
        <v>0</v>
      </c>
      <c r="L11" s="13">
        <f t="shared" si="2"/>
        <v>0</v>
      </c>
      <c r="M11" s="13">
        <f t="shared" si="2"/>
        <v>0</v>
      </c>
    </row>
    <row r="12" spans="1:13">
      <c r="A12" s="9" t="s">
        <v>22</v>
      </c>
      <c r="B12" s="14">
        <f>B8</f>
        <v>0</v>
      </c>
      <c r="C12" s="14">
        <f t="shared" ref="C12:M12" si="3">+B12+C8</f>
        <v>0</v>
      </c>
      <c r="D12" s="14">
        <f t="shared" si="3"/>
        <v>0</v>
      </c>
      <c r="E12" s="14">
        <f t="shared" si="3"/>
        <v>0</v>
      </c>
      <c r="F12" s="14">
        <f t="shared" si="3"/>
        <v>0</v>
      </c>
      <c r="G12" s="14">
        <f t="shared" si="3"/>
        <v>0</v>
      </c>
      <c r="H12" s="14">
        <f t="shared" si="3"/>
        <v>0</v>
      </c>
      <c r="I12" s="14">
        <f t="shared" si="3"/>
        <v>0</v>
      </c>
      <c r="J12" s="14">
        <f t="shared" si="3"/>
        <v>0</v>
      </c>
      <c r="K12" s="14">
        <f t="shared" si="3"/>
        <v>0</v>
      </c>
      <c r="L12" s="14">
        <f t="shared" si="3"/>
        <v>0</v>
      </c>
      <c r="M12" s="14">
        <f t="shared" si="3"/>
        <v>0</v>
      </c>
    </row>
    <row r="13" spans="1:13">
      <c r="A13" s="9" t="s">
        <v>23</v>
      </c>
      <c r="B13" s="15">
        <f t="shared" ref="B13:M13" si="4">B7*100/B5</f>
        <v>0</v>
      </c>
      <c r="C13" s="15">
        <f t="shared" si="4"/>
        <v>0</v>
      </c>
      <c r="D13" s="15">
        <f t="shared" si="4"/>
        <v>0</v>
      </c>
      <c r="E13" s="15">
        <f t="shared" si="4"/>
        <v>0</v>
      </c>
      <c r="F13" s="15">
        <f t="shared" si="4"/>
        <v>0</v>
      </c>
      <c r="G13" s="15">
        <f t="shared" si="4"/>
        <v>0</v>
      </c>
      <c r="H13" s="15">
        <f t="shared" si="4"/>
        <v>0</v>
      </c>
      <c r="I13" s="15">
        <f t="shared" si="4"/>
        <v>0</v>
      </c>
      <c r="J13" s="15">
        <f t="shared" si="4"/>
        <v>0</v>
      </c>
      <c r="K13" s="15">
        <f t="shared" si="4"/>
        <v>0</v>
      </c>
      <c r="L13" s="15">
        <f t="shared" si="4"/>
        <v>0</v>
      </c>
      <c r="M13" s="15">
        <f t="shared" si="4"/>
        <v>0</v>
      </c>
    </row>
    <row r="14" spans="1:13">
      <c r="A14" s="16" t="s">
        <v>24</v>
      </c>
      <c r="B14" s="17">
        <f t="shared" ref="B14:M14" si="5">B8*100/B5</f>
        <v>0</v>
      </c>
      <c r="C14" s="17">
        <f t="shared" si="5"/>
        <v>0</v>
      </c>
      <c r="D14" s="17">
        <f t="shared" si="5"/>
        <v>0</v>
      </c>
      <c r="E14" s="17">
        <f t="shared" si="5"/>
        <v>0</v>
      </c>
      <c r="F14" s="17">
        <f t="shared" si="5"/>
        <v>0</v>
      </c>
      <c r="G14" s="17">
        <f t="shared" si="5"/>
        <v>0</v>
      </c>
      <c r="H14" s="17">
        <f t="shared" si="5"/>
        <v>0</v>
      </c>
      <c r="I14" s="17">
        <f t="shared" si="5"/>
        <v>0</v>
      </c>
      <c r="J14" s="17">
        <f t="shared" si="5"/>
        <v>0</v>
      </c>
      <c r="K14" s="17">
        <f t="shared" si="5"/>
        <v>0</v>
      </c>
      <c r="L14" s="17">
        <f t="shared" si="5"/>
        <v>0</v>
      </c>
      <c r="M14" s="17">
        <f t="shared" si="5"/>
        <v>0</v>
      </c>
    </row>
    <row r="15" spans="1:13">
      <c r="A15" s="18" t="s">
        <v>25</v>
      </c>
      <c r="B15" s="19">
        <f>+B14</f>
        <v>0</v>
      </c>
      <c r="C15" s="19">
        <f>+(C12*100)/AVERAGE(B5:C5)</f>
        <v>0</v>
      </c>
      <c r="D15" s="19">
        <f>+(D12*100)/AVERAGE(B5:D5)</f>
        <v>0</v>
      </c>
      <c r="E15" s="19">
        <f>+(E12*100)/AVERAGE(B5:E5)</f>
        <v>0</v>
      </c>
      <c r="F15" s="19">
        <f>+(F12*100)/AVERAGE(B5:F5)</f>
        <v>0</v>
      </c>
      <c r="G15" s="19">
        <f>+(G12*100)/AVERAGE(B5:G5)</f>
        <v>0</v>
      </c>
      <c r="H15" s="19">
        <f>+(H12*100)/AVERAGE(B5:H5)</f>
        <v>0</v>
      </c>
      <c r="I15" s="19">
        <f>+(I12*100)/AVERAGE(B5:I5)</f>
        <v>0</v>
      </c>
      <c r="J15" s="19">
        <f>+(J12*100)/AVERAGE(B5:J5)</f>
        <v>0</v>
      </c>
      <c r="K15" s="19">
        <f>+(K12*100)/AVERAGE(B5:K5)</f>
        <v>0</v>
      </c>
      <c r="L15" s="19">
        <f>+(L12*100)/AVERAGE(B5:L5)</f>
        <v>0</v>
      </c>
      <c r="M15" s="19">
        <f>+(M12*100)/AVERAGE(B5:M5)</f>
        <v>0</v>
      </c>
    </row>
    <row r="16" spans="1:13">
      <c r="A16" s="20" t="s">
        <v>26</v>
      </c>
      <c r="B16" s="21">
        <f>AVERAGE(B5:M5)</f>
        <v>15</v>
      </c>
      <c r="C16" s="22"/>
      <c r="D16" s="22"/>
      <c r="E16" s="23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0</v>
      </c>
      <c r="C17" s="22"/>
      <c r="D17" s="22"/>
      <c r="E17" s="220"/>
      <c r="F17" s="220"/>
      <c r="G17" s="220"/>
      <c r="H17" s="220"/>
      <c r="I17" s="23"/>
      <c r="J17" s="22"/>
      <c r="K17" s="22"/>
      <c r="L17" s="22"/>
      <c r="M17" s="22"/>
    </row>
    <row r="18" spans="1:13">
      <c r="A18" s="26" t="s">
        <v>22</v>
      </c>
      <c r="B18" s="25">
        <f>SUM(B8:M8)</f>
        <v>0</v>
      </c>
      <c r="C18" s="22"/>
      <c r="D18" s="22"/>
      <c r="E18" s="23"/>
      <c r="F18" s="22"/>
      <c r="G18" s="22"/>
      <c r="H18" s="22"/>
      <c r="I18" s="27"/>
      <c r="J18" s="22"/>
      <c r="K18" s="22"/>
      <c r="L18" s="22"/>
      <c r="M18" s="22"/>
    </row>
    <row r="19" spans="1:13">
      <c r="A19" s="20" t="s">
        <v>28</v>
      </c>
      <c r="B19" s="28">
        <f>B17*100/B16</f>
        <v>0</v>
      </c>
      <c r="C19" s="22"/>
      <c r="D19" s="22"/>
      <c r="E19" s="23"/>
      <c r="F19" s="22"/>
      <c r="G19" s="22"/>
      <c r="H19" s="22"/>
      <c r="I19" s="29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0</v>
      </c>
      <c r="C20" s="22"/>
      <c r="D20" s="22"/>
      <c r="E20" s="23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0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</row>
    <row r="27" spans="1:13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</row>
    <row r="28" spans="1:13">
      <c r="A28" s="258">
        <v>2021</v>
      </c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</row>
    <row r="29" spans="1:13">
      <c r="A29" s="34" t="s">
        <v>2</v>
      </c>
      <c r="B29" s="34" t="s">
        <v>3</v>
      </c>
      <c r="C29" s="34" t="s">
        <v>4</v>
      </c>
      <c r="D29" s="34" t="s">
        <v>5</v>
      </c>
      <c r="E29" s="34" t="s">
        <v>6</v>
      </c>
      <c r="F29" s="34" t="s">
        <v>7</v>
      </c>
      <c r="G29" s="34" t="s">
        <v>8</v>
      </c>
      <c r="H29" s="34" t="s">
        <v>9</v>
      </c>
      <c r="I29" s="34" t="s">
        <v>10</v>
      </c>
      <c r="J29" s="34" t="s">
        <v>11</v>
      </c>
      <c r="K29" s="34" t="s">
        <v>12</v>
      </c>
      <c r="L29" s="34" t="s">
        <v>13</v>
      </c>
      <c r="M29" s="34" t="s">
        <v>14</v>
      </c>
    </row>
    <row r="30" spans="1:13">
      <c r="A30" s="4" t="s">
        <v>15</v>
      </c>
      <c r="B30" s="5">
        <v>15</v>
      </c>
      <c r="C30" s="5">
        <v>15</v>
      </c>
      <c r="D30" s="5">
        <v>15</v>
      </c>
      <c r="E30" s="5">
        <v>15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113">
        <v>0</v>
      </c>
      <c r="L30" s="5">
        <v>0</v>
      </c>
      <c r="M30" s="5">
        <v>0</v>
      </c>
    </row>
    <row r="31" spans="1:13">
      <c r="A31" s="4" t="s">
        <v>16</v>
      </c>
      <c r="B31" s="6">
        <f>(B30*180)-(8*B33)</f>
        <v>2700</v>
      </c>
      <c r="C31" s="6">
        <f>(C30*180)-(8*C33)</f>
        <v>2700</v>
      </c>
      <c r="D31" s="6">
        <f t="shared" ref="D31:M31" si="6">(D30*180)-(8*D33)</f>
        <v>2700</v>
      </c>
      <c r="E31" s="6">
        <f t="shared" si="6"/>
        <v>2700</v>
      </c>
      <c r="F31" s="6">
        <f t="shared" si="6"/>
        <v>0</v>
      </c>
      <c r="G31" s="6">
        <f t="shared" si="6"/>
        <v>0</v>
      </c>
      <c r="H31" s="6">
        <f t="shared" si="6"/>
        <v>0</v>
      </c>
      <c r="I31" s="6">
        <f t="shared" si="6"/>
        <v>0</v>
      </c>
      <c r="J31" s="6">
        <f t="shared" si="6"/>
        <v>0</v>
      </c>
      <c r="K31" s="6">
        <f t="shared" si="6"/>
        <v>0</v>
      </c>
      <c r="L31" s="6">
        <f t="shared" si="6"/>
        <v>0</v>
      </c>
      <c r="M31" s="6">
        <f t="shared" si="6"/>
        <v>0</v>
      </c>
    </row>
    <row r="32" spans="1:13">
      <c r="A32" s="7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1:13">
      <c r="A33" s="9" t="s">
        <v>18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>
      <c r="A34" s="11" t="s">
        <v>19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>
      <c r="A35" s="4" t="s">
        <v>20</v>
      </c>
      <c r="B35" s="13">
        <f t="shared" ref="B35:M35" si="7">B32*1000000/B31</f>
        <v>0</v>
      </c>
      <c r="C35" s="13">
        <f t="shared" si="7"/>
        <v>0</v>
      </c>
      <c r="D35" s="13">
        <f t="shared" si="7"/>
        <v>0</v>
      </c>
      <c r="E35" s="13">
        <f t="shared" si="7"/>
        <v>0</v>
      </c>
      <c r="F35" s="13" t="e">
        <f t="shared" si="7"/>
        <v>#DIV/0!</v>
      </c>
      <c r="G35" s="13" t="e">
        <f t="shared" si="7"/>
        <v>#DIV/0!</v>
      </c>
      <c r="H35" s="13" t="e">
        <f t="shared" si="7"/>
        <v>#DIV/0!</v>
      </c>
      <c r="I35" s="13" t="e">
        <f t="shared" si="7"/>
        <v>#DIV/0!</v>
      </c>
      <c r="J35" s="13" t="e">
        <f t="shared" si="7"/>
        <v>#DIV/0!</v>
      </c>
      <c r="K35" s="13" t="e">
        <f t="shared" si="7"/>
        <v>#DIV/0!</v>
      </c>
      <c r="L35" s="13" t="e">
        <f t="shared" si="7"/>
        <v>#DIV/0!</v>
      </c>
      <c r="M35" s="13" t="e">
        <f t="shared" si="7"/>
        <v>#DIV/0!</v>
      </c>
    </row>
    <row r="36" spans="1:13">
      <c r="A36" s="4" t="s">
        <v>21</v>
      </c>
      <c r="B36" s="13">
        <f t="shared" ref="B36:M36" si="8">B33*1000000/B31</f>
        <v>0</v>
      </c>
      <c r="C36" s="13">
        <f t="shared" si="8"/>
        <v>0</v>
      </c>
      <c r="D36" s="13">
        <f t="shared" si="8"/>
        <v>0</v>
      </c>
      <c r="E36" s="13">
        <f t="shared" si="8"/>
        <v>0</v>
      </c>
      <c r="F36" s="13" t="e">
        <f t="shared" si="8"/>
        <v>#DIV/0!</v>
      </c>
      <c r="G36" s="13" t="e">
        <f t="shared" si="8"/>
        <v>#DIV/0!</v>
      </c>
      <c r="H36" s="13" t="e">
        <f t="shared" si="8"/>
        <v>#DIV/0!</v>
      </c>
      <c r="I36" s="13" t="e">
        <f t="shared" si="8"/>
        <v>#DIV/0!</v>
      </c>
      <c r="J36" s="13" t="e">
        <f t="shared" si="8"/>
        <v>#DIV/0!</v>
      </c>
      <c r="K36" s="13" t="e">
        <f t="shared" si="8"/>
        <v>#DIV/0!</v>
      </c>
      <c r="L36" s="13" t="e">
        <f t="shared" si="8"/>
        <v>#DIV/0!</v>
      </c>
      <c r="M36" s="13" t="e">
        <f t="shared" si="8"/>
        <v>#DIV/0!</v>
      </c>
    </row>
    <row r="37" spans="1:13">
      <c r="A37" s="9" t="s">
        <v>22</v>
      </c>
      <c r="B37" s="14">
        <f>B33</f>
        <v>0</v>
      </c>
      <c r="C37" s="14">
        <f t="shared" ref="C37:M37" si="9">+B37+C33</f>
        <v>0</v>
      </c>
      <c r="D37" s="14">
        <f t="shared" si="9"/>
        <v>0</v>
      </c>
      <c r="E37" s="14">
        <f t="shared" si="9"/>
        <v>0</v>
      </c>
      <c r="F37" s="14">
        <f t="shared" si="9"/>
        <v>0</v>
      </c>
      <c r="G37" s="14">
        <f t="shared" si="9"/>
        <v>0</v>
      </c>
      <c r="H37" s="14">
        <f t="shared" si="9"/>
        <v>0</v>
      </c>
      <c r="I37" s="14">
        <f t="shared" si="9"/>
        <v>0</v>
      </c>
      <c r="J37" s="14">
        <f t="shared" si="9"/>
        <v>0</v>
      </c>
      <c r="K37" s="14">
        <f t="shared" si="9"/>
        <v>0</v>
      </c>
      <c r="L37" s="14">
        <f t="shared" si="9"/>
        <v>0</v>
      </c>
      <c r="M37" s="14">
        <f t="shared" si="9"/>
        <v>0</v>
      </c>
    </row>
    <row r="38" spans="1:13">
      <c r="A38" s="9" t="s">
        <v>23</v>
      </c>
      <c r="B38" s="15">
        <f t="shared" ref="B38:M38" si="10">B32*100/B30</f>
        <v>0</v>
      </c>
      <c r="C38" s="15">
        <f t="shared" si="10"/>
        <v>0</v>
      </c>
      <c r="D38" s="15">
        <f t="shared" si="10"/>
        <v>0</v>
      </c>
      <c r="E38" s="15">
        <f t="shared" si="10"/>
        <v>0</v>
      </c>
      <c r="F38" s="15" t="e">
        <f t="shared" si="10"/>
        <v>#DIV/0!</v>
      </c>
      <c r="G38" s="15" t="e">
        <f t="shared" si="10"/>
        <v>#DIV/0!</v>
      </c>
      <c r="H38" s="15" t="e">
        <f t="shared" si="10"/>
        <v>#DIV/0!</v>
      </c>
      <c r="I38" s="15" t="e">
        <f t="shared" si="10"/>
        <v>#DIV/0!</v>
      </c>
      <c r="J38" s="15" t="e">
        <f t="shared" si="10"/>
        <v>#DIV/0!</v>
      </c>
      <c r="K38" s="15" t="e">
        <f t="shared" si="10"/>
        <v>#DIV/0!</v>
      </c>
      <c r="L38" s="15" t="e">
        <f t="shared" si="10"/>
        <v>#DIV/0!</v>
      </c>
      <c r="M38" s="15" t="e">
        <f t="shared" si="10"/>
        <v>#DIV/0!</v>
      </c>
    </row>
    <row r="39" spans="1:13">
      <c r="A39" s="16" t="s">
        <v>24</v>
      </c>
      <c r="B39" s="17">
        <f t="shared" ref="B39:M39" si="11">B33*100/B30</f>
        <v>0</v>
      </c>
      <c r="C39" s="17">
        <f t="shared" si="11"/>
        <v>0</v>
      </c>
      <c r="D39" s="17">
        <f t="shared" si="11"/>
        <v>0</v>
      </c>
      <c r="E39" s="17">
        <f t="shared" si="11"/>
        <v>0</v>
      </c>
      <c r="F39" s="17" t="e">
        <f t="shared" si="11"/>
        <v>#DIV/0!</v>
      </c>
      <c r="G39" s="17" t="e">
        <f t="shared" si="11"/>
        <v>#DIV/0!</v>
      </c>
      <c r="H39" s="17" t="e">
        <f t="shared" si="11"/>
        <v>#DIV/0!</v>
      </c>
      <c r="I39" s="17" t="e">
        <f t="shared" si="11"/>
        <v>#DIV/0!</v>
      </c>
      <c r="J39" s="17" t="e">
        <f t="shared" si="11"/>
        <v>#DIV/0!</v>
      </c>
      <c r="K39" s="17" t="e">
        <f t="shared" si="11"/>
        <v>#DIV/0!</v>
      </c>
      <c r="L39" s="17" t="e">
        <f t="shared" si="11"/>
        <v>#DIV/0!</v>
      </c>
      <c r="M39" s="17" t="e">
        <f t="shared" si="11"/>
        <v>#DIV/0!</v>
      </c>
    </row>
    <row r="40" spans="1:13">
      <c r="A40" s="18" t="s">
        <v>25</v>
      </c>
      <c r="B40" s="19">
        <f>+B39</f>
        <v>0</v>
      </c>
      <c r="C40" s="19">
        <f>+(C37*100)/AVERAGE(B30:C30)</f>
        <v>0</v>
      </c>
      <c r="D40" s="19">
        <f>+(D37*100)/AVERAGE(B30:D30)</f>
        <v>0</v>
      </c>
      <c r="E40" s="19">
        <f>+(E37*100)/AVERAGE(B30:E30)</f>
        <v>0</v>
      </c>
      <c r="F40" s="19">
        <f>+(F37*100)/AVERAGE(B30:F30)</f>
        <v>0</v>
      </c>
      <c r="G40" s="19">
        <f>+(G37*100)/AVERAGE(B30:G30)</f>
        <v>0</v>
      </c>
      <c r="H40" s="19">
        <f>+(H37*100)/AVERAGE(B30:H30)</f>
        <v>0</v>
      </c>
      <c r="I40" s="19">
        <f>+(I37*100)/AVERAGE(B30:I30)</f>
        <v>0</v>
      </c>
      <c r="J40" s="19">
        <f>+(J37*100)/AVERAGE(B30:J30)</f>
        <v>0</v>
      </c>
      <c r="K40" s="19">
        <f>+(K37*100)/AVERAGE(B30:K30)</f>
        <v>0</v>
      </c>
      <c r="L40" s="19">
        <f>+(L37*100)/AVERAGE(B30:L30)</f>
        <v>0</v>
      </c>
      <c r="M40" s="19">
        <f>+(M37*100)/AVERAGE(B30:M30)</f>
        <v>0</v>
      </c>
    </row>
    <row r="41" spans="1:13">
      <c r="A41" s="20" t="s">
        <v>26</v>
      </c>
      <c r="B41" s="21">
        <f>AVERAGE(B30:M30)</f>
        <v>5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</row>
    <row r="42" spans="1:13">
      <c r="A42" s="24" t="s">
        <v>27</v>
      </c>
      <c r="B42" s="25">
        <f>SUM(B32:M32)</f>
        <v>0</v>
      </c>
      <c r="C42" s="22"/>
      <c r="D42" s="22"/>
      <c r="E42" s="220"/>
      <c r="F42" s="220"/>
      <c r="G42" s="220"/>
      <c r="H42" s="220"/>
      <c r="I42" s="23"/>
      <c r="J42" s="22"/>
      <c r="K42" s="22"/>
      <c r="L42" s="22"/>
      <c r="M42" s="22"/>
    </row>
    <row r="43" spans="1:13">
      <c r="A43" s="26" t="s">
        <v>22</v>
      </c>
      <c r="B43" s="25">
        <f>SUM(B33:M33)</f>
        <v>0</v>
      </c>
      <c r="C43" s="22"/>
      <c r="D43" s="22"/>
      <c r="E43" s="23"/>
      <c r="F43" s="22"/>
      <c r="G43" s="22"/>
      <c r="H43" s="22"/>
      <c r="I43" s="27"/>
      <c r="J43" s="22"/>
      <c r="K43" s="22"/>
      <c r="L43" s="22"/>
      <c r="M43" s="22"/>
    </row>
    <row r="44" spans="1:13">
      <c r="A44" s="20" t="s">
        <v>28</v>
      </c>
      <c r="B44" s="28">
        <f>B42*100/B41</f>
        <v>0</v>
      </c>
      <c r="C44" s="22"/>
      <c r="D44" s="22"/>
      <c r="E44" s="23"/>
      <c r="F44" s="22"/>
      <c r="G44" s="22"/>
      <c r="H44" s="22"/>
      <c r="I44" s="29"/>
      <c r="J44" s="22"/>
      <c r="K44" s="22"/>
      <c r="L44" s="22"/>
      <c r="M44" s="22"/>
    </row>
    <row r="45" spans="1:13">
      <c r="A45" s="20" t="s">
        <v>29</v>
      </c>
      <c r="B45" s="30">
        <f>B42*1000000/SUM(B31:M31)</f>
        <v>0</v>
      </c>
      <c r="C45" s="22"/>
      <c r="D45" s="22"/>
      <c r="E45" s="23"/>
      <c r="F45" s="22"/>
      <c r="G45" s="22"/>
      <c r="H45" s="22"/>
      <c r="I45" s="29"/>
      <c r="J45" s="22"/>
      <c r="K45" s="22"/>
      <c r="L45" s="22"/>
      <c r="M45" s="22"/>
    </row>
    <row r="46" spans="1:13">
      <c r="A46" s="20" t="s">
        <v>30</v>
      </c>
      <c r="B46" s="31">
        <f>B43*1000000/SUM(B31:M31)</f>
        <v>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>
      <c r="A47" s="20" t="s">
        <v>31</v>
      </c>
      <c r="B47" s="28">
        <f>+B43*100/B41</f>
        <v>0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>
      <c r="A48" s="20" t="s">
        <v>32</v>
      </c>
      <c r="B48" s="25">
        <v>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20" t="s">
        <v>33</v>
      </c>
      <c r="B49" s="25">
        <v>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>
      <c r="A50" s="32" t="s">
        <v>34</v>
      </c>
      <c r="B50" s="33">
        <f>SUM(B47:B49)</f>
        <v>0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</sheetData>
  <mergeCells count="6">
    <mergeCell ref="E42:H42"/>
    <mergeCell ref="A1:M1"/>
    <mergeCell ref="A2:M2"/>
    <mergeCell ref="F3:H3"/>
    <mergeCell ref="E17:H17"/>
    <mergeCell ref="A28:M28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7F674-5932-438B-9FB0-EDD2F41287AE}">
  <dimension ref="A1:M50"/>
  <sheetViews>
    <sheetView showGridLines="0" topLeftCell="A7" workbookViewId="0">
      <selection activeCell="N29" sqref="N29"/>
    </sheetView>
  </sheetViews>
  <sheetFormatPr baseColWidth="10" defaultRowHeight="15"/>
  <sheetData>
    <row r="1" spans="1:13">
      <c r="A1" s="256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>
      <c r="A2" s="256" t="s">
        <v>122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</row>
    <row r="3" spans="1:13">
      <c r="A3" s="120"/>
      <c r="B3" s="120"/>
      <c r="C3" s="120"/>
      <c r="D3" s="120"/>
      <c r="E3" s="120"/>
      <c r="F3" s="257">
        <v>2020</v>
      </c>
      <c r="G3" s="257"/>
      <c r="H3" s="257"/>
      <c r="I3" s="120"/>
      <c r="J3" s="120"/>
      <c r="K3" s="120"/>
      <c r="L3" s="120"/>
      <c r="M3" s="120"/>
    </row>
    <row r="4" spans="1:13">
      <c r="A4" s="34" t="s">
        <v>2</v>
      </c>
      <c r="B4" s="34" t="s">
        <v>3</v>
      </c>
      <c r="C4" s="34" t="s">
        <v>4</v>
      </c>
      <c r="D4" s="34" t="s">
        <v>5</v>
      </c>
      <c r="E4" s="34" t="s">
        <v>6</v>
      </c>
      <c r="F4" s="34" t="s">
        <v>7</v>
      </c>
      <c r="G4" s="34" t="s">
        <v>8</v>
      </c>
      <c r="H4" s="34" t="s">
        <v>9</v>
      </c>
      <c r="I4" s="34" t="s">
        <v>10</v>
      </c>
      <c r="J4" s="34" t="s">
        <v>11</v>
      </c>
      <c r="K4" s="34" t="s">
        <v>12</v>
      </c>
      <c r="L4" s="34" t="s">
        <v>13</v>
      </c>
      <c r="M4" s="34" t="s">
        <v>14</v>
      </c>
    </row>
    <row r="5" spans="1:13">
      <c r="A5" s="4" t="s">
        <v>15</v>
      </c>
      <c r="B5" s="5">
        <v>14</v>
      </c>
      <c r="C5" s="5">
        <v>14</v>
      </c>
      <c r="D5" s="5">
        <v>14</v>
      </c>
      <c r="E5" s="5">
        <v>14</v>
      </c>
      <c r="F5" s="5">
        <v>14</v>
      </c>
      <c r="G5" s="5">
        <v>14</v>
      </c>
      <c r="H5" s="5">
        <v>14</v>
      </c>
      <c r="I5" s="5">
        <v>14</v>
      </c>
      <c r="J5" s="5">
        <v>14</v>
      </c>
      <c r="K5" s="5">
        <v>14</v>
      </c>
      <c r="L5" s="5">
        <v>14</v>
      </c>
      <c r="M5" s="5">
        <v>14</v>
      </c>
    </row>
    <row r="6" spans="1:13">
      <c r="A6" s="4" t="s">
        <v>16</v>
      </c>
      <c r="B6" s="6">
        <f>(B5*180)-(8*B8)</f>
        <v>2520</v>
      </c>
      <c r="C6" s="6">
        <f>(C5*180)-(8*C8)</f>
        <v>2520</v>
      </c>
      <c r="D6" s="6">
        <f t="shared" ref="D6:M6" si="0">(D5*180)-(8*D8)</f>
        <v>2520</v>
      </c>
      <c r="E6" s="6">
        <f t="shared" si="0"/>
        <v>2520</v>
      </c>
      <c r="F6" s="6">
        <f t="shared" si="0"/>
        <v>2520</v>
      </c>
      <c r="G6" s="6">
        <f t="shared" si="0"/>
        <v>2520</v>
      </c>
      <c r="H6" s="6">
        <f t="shared" si="0"/>
        <v>2520</v>
      </c>
      <c r="I6" s="6">
        <f t="shared" si="0"/>
        <v>2520</v>
      </c>
      <c r="J6" s="6">
        <f t="shared" si="0"/>
        <v>2520</v>
      </c>
      <c r="K6" s="6">
        <f t="shared" si="0"/>
        <v>2520</v>
      </c>
      <c r="L6" s="6">
        <f t="shared" si="0"/>
        <v>2520</v>
      </c>
      <c r="M6" s="6">
        <f t="shared" si="0"/>
        <v>2520</v>
      </c>
    </row>
    <row r="7" spans="1:13">
      <c r="A7" s="7" t="s">
        <v>17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  <row r="8" spans="1:13">
      <c r="A8" s="9" t="s">
        <v>18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0</v>
      </c>
      <c r="C10" s="13">
        <f t="shared" si="1"/>
        <v>0</v>
      </c>
      <c r="D10" s="13">
        <f t="shared" si="1"/>
        <v>0</v>
      </c>
      <c r="E10" s="13">
        <f t="shared" si="1"/>
        <v>0</v>
      </c>
      <c r="F10" s="13">
        <f t="shared" si="1"/>
        <v>0</v>
      </c>
      <c r="G10" s="13">
        <f t="shared" si="1"/>
        <v>0</v>
      </c>
      <c r="H10" s="13">
        <f t="shared" si="1"/>
        <v>0</v>
      </c>
      <c r="I10" s="13">
        <f t="shared" si="1"/>
        <v>0</v>
      </c>
      <c r="J10" s="13">
        <f t="shared" si="1"/>
        <v>0</v>
      </c>
      <c r="K10" s="13">
        <f t="shared" si="1"/>
        <v>0</v>
      </c>
      <c r="L10" s="13">
        <f t="shared" si="1"/>
        <v>0</v>
      </c>
      <c r="M10" s="13">
        <f t="shared" si="1"/>
        <v>0</v>
      </c>
    </row>
    <row r="11" spans="1:13">
      <c r="A11" s="4" t="s">
        <v>21</v>
      </c>
      <c r="B11" s="13">
        <f t="shared" ref="B11:M11" si="2">B8*1000000/B6</f>
        <v>0</v>
      </c>
      <c r="C11" s="13">
        <f t="shared" si="2"/>
        <v>0</v>
      </c>
      <c r="D11" s="13">
        <f t="shared" si="2"/>
        <v>0</v>
      </c>
      <c r="E11" s="13">
        <f t="shared" si="2"/>
        <v>0</v>
      </c>
      <c r="F11" s="13">
        <f t="shared" si="2"/>
        <v>0</v>
      </c>
      <c r="G11" s="13">
        <f t="shared" si="2"/>
        <v>0</v>
      </c>
      <c r="H11" s="13">
        <f t="shared" si="2"/>
        <v>0</v>
      </c>
      <c r="I11" s="13">
        <f t="shared" si="2"/>
        <v>0</v>
      </c>
      <c r="J11" s="13">
        <f t="shared" si="2"/>
        <v>0</v>
      </c>
      <c r="K11" s="13">
        <f t="shared" si="2"/>
        <v>0</v>
      </c>
      <c r="L11" s="13">
        <f t="shared" si="2"/>
        <v>0</v>
      </c>
      <c r="M11" s="13">
        <f t="shared" si="2"/>
        <v>0</v>
      </c>
    </row>
    <row r="12" spans="1:13">
      <c r="A12" s="9" t="s">
        <v>22</v>
      </c>
      <c r="B12" s="14">
        <f>B8</f>
        <v>0</v>
      </c>
      <c r="C12" s="14">
        <f t="shared" ref="C12:M12" si="3">+B12+C8</f>
        <v>0</v>
      </c>
      <c r="D12" s="14">
        <f t="shared" si="3"/>
        <v>0</v>
      </c>
      <c r="E12" s="14">
        <f t="shared" si="3"/>
        <v>0</v>
      </c>
      <c r="F12" s="14">
        <f t="shared" si="3"/>
        <v>0</v>
      </c>
      <c r="G12" s="14">
        <f t="shared" si="3"/>
        <v>0</v>
      </c>
      <c r="H12" s="14">
        <f t="shared" si="3"/>
        <v>0</v>
      </c>
      <c r="I12" s="14">
        <f t="shared" si="3"/>
        <v>0</v>
      </c>
      <c r="J12" s="14">
        <f t="shared" si="3"/>
        <v>0</v>
      </c>
      <c r="K12" s="14">
        <f t="shared" si="3"/>
        <v>0</v>
      </c>
      <c r="L12" s="14">
        <f t="shared" si="3"/>
        <v>0</v>
      </c>
      <c r="M12" s="14">
        <f t="shared" si="3"/>
        <v>0</v>
      </c>
    </row>
    <row r="13" spans="1:13">
      <c r="A13" s="9" t="s">
        <v>23</v>
      </c>
      <c r="B13" s="15">
        <f t="shared" ref="B13:M13" si="4">B7*100/B5</f>
        <v>0</v>
      </c>
      <c r="C13" s="15">
        <f t="shared" si="4"/>
        <v>0</v>
      </c>
      <c r="D13" s="15">
        <f t="shared" si="4"/>
        <v>0</v>
      </c>
      <c r="E13" s="15">
        <f t="shared" si="4"/>
        <v>0</v>
      </c>
      <c r="F13" s="15">
        <f t="shared" si="4"/>
        <v>0</v>
      </c>
      <c r="G13" s="15">
        <f t="shared" si="4"/>
        <v>0</v>
      </c>
      <c r="H13" s="15">
        <f t="shared" si="4"/>
        <v>0</v>
      </c>
      <c r="I13" s="15">
        <f t="shared" si="4"/>
        <v>0</v>
      </c>
      <c r="J13" s="15">
        <f t="shared" si="4"/>
        <v>0</v>
      </c>
      <c r="K13" s="15">
        <f t="shared" si="4"/>
        <v>0</v>
      </c>
      <c r="L13" s="15">
        <f t="shared" si="4"/>
        <v>0</v>
      </c>
      <c r="M13" s="15">
        <f t="shared" si="4"/>
        <v>0</v>
      </c>
    </row>
    <row r="14" spans="1:13">
      <c r="A14" s="16" t="s">
        <v>24</v>
      </c>
      <c r="B14" s="17">
        <f t="shared" ref="B14:M14" si="5">B8*100/B5</f>
        <v>0</v>
      </c>
      <c r="C14" s="17">
        <f t="shared" si="5"/>
        <v>0</v>
      </c>
      <c r="D14" s="17">
        <f t="shared" si="5"/>
        <v>0</v>
      </c>
      <c r="E14" s="17">
        <f t="shared" si="5"/>
        <v>0</v>
      </c>
      <c r="F14" s="17">
        <f t="shared" si="5"/>
        <v>0</v>
      </c>
      <c r="G14" s="17">
        <f t="shared" si="5"/>
        <v>0</v>
      </c>
      <c r="H14" s="17">
        <f t="shared" si="5"/>
        <v>0</v>
      </c>
      <c r="I14" s="17">
        <f t="shared" si="5"/>
        <v>0</v>
      </c>
      <c r="J14" s="17">
        <f t="shared" si="5"/>
        <v>0</v>
      </c>
      <c r="K14" s="17">
        <f t="shared" si="5"/>
        <v>0</v>
      </c>
      <c r="L14" s="17">
        <f t="shared" si="5"/>
        <v>0</v>
      </c>
      <c r="M14" s="17">
        <f t="shared" si="5"/>
        <v>0</v>
      </c>
    </row>
    <row r="15" spans="1:13">
      <c r="A15" s="18" t="s">
        <v>25</v>
      </c>
      <c r="B15" s="19">
        <f>+B14</f>
        <v>0</v>
      </c>
      <c r="C15" s="19">
        <f>+(C12*100)/AVERAGE(B5:C5)</f>
        <v>0</v>
      </c>
      <c r="D15" s="19">
        <f>+(D12*100)/AVERAGE(B5:D5)</f>
        <v>0</v>
      </c>
      <c r="E15" s="19">
        <f>+(E12*100)/AVERAGE(B5:E5)</f>
        <v>0</v>
      </c>
      <c r="F15" s="19">
        <f>+(F12*100)/AVERAGE(B5:F5)</f>
        <v>0</v>
      </c>
      <c r="G15" s="19">
        <f>+(G12*100)/AVERAGE(B5:G5)</f>
        <v>0</v>
      </c>
      <c r="H15" s="19">
        <f>+(H12*100)/AVERAGE(B5:H5)</f>
        <v>0</v>
      </c>
      <c r="I15" s="19">
        <f>+(I12*100)/AVERAGE(B5:I5)</f>
        <v>0</v>
      </c>
      <c r="J15" s="19">
        <f>+(J12*100)/AVERAGE(B5:J5)</f>
        <v>0</v>
      </c>
      <c r="K15" s="19">
        <f>+(K12*100)/AVERAGE(B5:K5)</f>
        <v>0</v>
      </c>
      <c r="L15" s="19">
        <f>+(L12*100)/AVERAGE(B5:L5)</f>
        <v>0</v>
      </c>
      <c r="M15" s="19">
        <f>+(M12*100)/AVERAGE(B5:M5)</f>
        <v>0</v>
      </c>
    </row>
    <row r="16" spans="1:13">
      <c r="A16" s="20" t="s">
        <v>26</v>
      </c>
      <c r="B16" s="21">
        <f>AVERAGE(B5:M5)</f>
        <v>14</v>
      </c>
      <c r="C16" s="22"/>
      <c r="D16" s="22"/>
      <c r="E16" s="23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0</v>
      </c>
      <c r="C17" s="22"/>
      <c r="D17" s="22"/>
      <c r="E17" s="220"/>
      <c r="F17" s="220"/>
      <c r="G17" s="220"/>
      <c r="H17" s="220"/>
      <c r="I17" s="23"/>
      <c r="J17" s="22"/>
      <c r="K17" s="22"/>
      <c r="L17" s="22"/>
      <c r="M17" s="22"/>
    </row>
    <row r="18" spans="1:13">
      <c r="A18" s="26" t="s">
        <v>22</v>
      </c>
      <c r="B18" s="25">
        <f>SUM(B8:M8)</f>
        <v>0</v>
      </c>
      <c r="C18" s="22"/>
      <c r="D18" s="22"/>
      <c r="E18" s="23"/>
      <c r="F18" s="22"/>
      <c r="G18" s="22"/>
      <c r="H18" s="22"/>
      <c r="I18" s="27"/>
      <c r="J18" s="22"/>
      <c r="K18" s="22"/>
      <c r="L18" s="22"/>
      <c r="M18" s="22"/>
    </row>
    <row r="19" spans="1:13">
      <c r="A19" s="20" t="s">
        <v>28</v>
      </c>
      <c r="B19" s="28">
        <f>B17*100/B16</f>
        <v>0</v>
      </c>
      <c r="C19" s="22"/>
      <c r="D19" s="22"/>
      <c r="E19" s="23"/>
      <c r="F19" s="22"/>
      <c r="G19" s="22"/>
      <c r="H19" s="22"/>
      <c r="I19" s="29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0</v>
      </c>
      <c r="C20" s="22"/>
      <c r="D20" s="22"/>
      <c r="E20" s="23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0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</row>
    <row r="27" spans="1:13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</row>
    <row r="28" spans="1:13">
      <c r="A28" s="258">
        <v>2021</v>
      </c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</row>
    <row r="29" spans="1:13">
      <c r="A29" s="34" t="s">
        <v>2</v>
      </c>
      <c r="B29" s="34" t="s">
        <v>3</v>
      </c>
      <c r="C29" s="34" t="s">
        <v>4</v>
      </c>
      <c r="D29" s="34" t="s">
        <v>5</v>
      </c>
      <c r="E29" s="34" t="s">
        <v>6</v>
      </c>
      <c r="F29" s="34" t="s">
        <v>7</v>
      </c>
      <c r="G29" s="34" t="s">
        <v>8</v>
      </c>
      <c r="H29" s="34" t="s">
        <v>9</v>
      </c>
      <c r="I29" s="34" t="s">
        <v>10</v>
      </c>
      <c r="J29" s="34" t="s">
        <v>11</v>
      </c>
      <c r="K29" s="34" t="s">
        <v>12</v>
      </c>
      <c r="L29" s="34" t="s">
        <v>13</v>
      </c>
      <c r="M29" s="34" t="s">
        <v>14</v>
      </c>
    </row>
    <row r="30" spans="1:13">
      <c r="A30" s="4" t="s">
        <v>15</v>
      </c>
      <c r="B30" s="5">
        <v>14</v>
      </c>
      <c r="C30" s="5">
        <v>14</v>
      </c>
      <c r="D30" s="5">
        <v>14</v>
      </c>
      <c r="E30" s="5">
        <v>14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113">
        <v>0</v>
      </c>
      <c r="L30" s="5">
        <v>0</v>
      </c>
      <c r="M30" s="5">
        <v>0</v>
      </c>
    </row>
    <row r="31" spans="1:13">
      <c r="A31" s="4" t="s">
        <v>16</v>
      </c>
      <c r="B31" s="6">
        <f>(B30*180)-(8*B33)</f>
        <v>2520</v>
      </c>
      <c r="C31" s="6">
        <f>(C30*180)-(8*C33)</f>
        <v>2520</v>
      </c>
      <c r="D31" s="6">
        <f t="shared" ref="D31:M31" si="6">(D30*180)-(8*D33)</f>
        <v>2520</v>
      </c>
      <c r="E31" s="6">
        <f t="shared" si="6"/>
        <v>2520</v>
      </c>
      <c r="F31" s="6">
        <f t="shared" si="6"/>
        <v>0</v>
      </c>
      <c r="G31" s="6">
        <f t="shared" si="6"/>
        <v>0</v>
      </c>
      <c r="H31" s="6">
        <f t="shared" si="6"/>
        <v>0</v>
      </c>
      <c r="I31" s="6">
        <f t="shared" si="6"/>
        <v>0</v>
      </c>
      <c r="J31" s="6">
        <f t="shared" si="6"/>
        <v>0</v>
      </c>
      <c r="K31" s="6">
        <f t="shared" si="6"/>
        <v>0</v>
      </c>
      <c r="L31" s="6">
        <f t="shared" si="6"/>
        <v>0</v>
      </c>
      <c r="M31" s="6">
        <f t="shared" si="6"/>
        <v>0</v>
      </c>
    </row>
    <row r="32" spans="1:13">
      <c r="A32" s="7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1:13">
      <c r="A33" s="9" t="s">
        <v>18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>
      <c r="A34" s="11" t="s">
        <v>19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>
      <c r="A35" s="4" t="s">
        <v>20</v>
      </c>
      <c r="B35" s="13">
        <f t="shared" ref="B35:M35" si="7">B32*1000000/B31</f>
        <v>0</v>
      </c>
      <c r="C35" s="13">
        <f t="shared" si="7"/>
        <v>0</v>
      </c>
      <c r="D35" s="13">
        <f t="shared" si="7"/>
        <v>0</v>
      </c>
      <c r="E35" s="13">
        <f t="shared" si="7"/>
        <v>0</v>
      </c>
      <c r="F35" s="13" t="e">
        <f t="shared" si="7"/>
        <v>#DIV/0!</v>
      </c>
      <c r="G35" s="13" t="e">
        <f t="shared" si="7"/>
        <v>#DIV/0!</v>
      </c>
      <c r="H35" s="13" t="e">
        <f t="shared" si="7"/>
        <v>#DIV/0!</v>
      </c>
      <c r="I35" s="13" t="e">
        <f t="shared" si="7"/>
        <v>#DIV/0!</v>
      </c>
      <c r="J35" s="13" t="e">
        <f t="shared" si="7"/>
        <v>#DIV/0!</v>
      </c>
      <c r="K35" s="13" t="e">
        <f t="shared" si="7"/>
        <v>#DIV/0!</v>
      </c>
      <c r="L35" s="13" t="e">
        <f t="shared" si="7"/>
        <v>#DIV/0!</v>
      </c>
      <c r="M35" s="13" t="e">
        <f t="shared" si="7"/>
        <v>#DIV/0!</v>
      </c>
    </row>
    <row r="36" spans="1:13">
      <c r="A36" s="4" t="s">
        <v>21</v>
      </c>
      <c r="B36" s="13">
        <f t="shared" ref="B36:M36" si="8">B33*1000000/B31</f>
        <v>0</v>
      </c>
      <c r="C36" s="13">
        <f t="shared" si="8"/>
        <v>0</v>
      </c>
      <c r="D36" s="13">
        <f t="shared" si="8"/>
        <v>0</v>
      </c>
      <c r="E36" s="13">
        <f t="shared" si="8"/>
        <v>0</v>
      </c>
      <c r="F36" s="13" t="e">
        <f t="shared" si="8"/>
        <v>#DIV/0!</v>
      </c>
      <c r="G36" s="13" t="e">
        <f t="shared" si="8"/>
        <v>#DIV/0!</v>
      </c>
      <c r="H36" s="13" t="e">
        <f t="shared" si="8"/>
        <v>#DIV/0!</v>
      </c>
      <c r="I36" s="13" t="e">
        <f t="shared" si="8"/>
        <v>#DIV/0!</v>
      </c>
      <c r="J36" s="13" t="e">
        <f t="shared" si="8"/>
        <v>#DIV/0!</v>
      </c>
      <c r="K36" s="13" t="e">
        <f t="shared" si="8"/>
        <v>#DIV/0!</v>
      </c>
      <c r="L36" s="13" t="e">
        <f t="shared" si="8"/>
        <v>#DIV/0!</v>
      </c>
      <c r="M36" s="13" t="e">
        <f t="shared" si="8"/>
        <v>#DIV/0!</v>
      </c>
    </row>
    <row r="37" spans="1:13">
      <c r="A37" s="9" t="s">
        <v>22</v>
      </c>
      <c r="B37" s="14">
        <f>B33</f>
        <v>0</v>
      </c>
      <c r="C37" s="14">
        <f t="shared" ref="C37:M37" si="9">+B37+C33</f>
        <v>0</v>
      </c>
      <c r="D37" s="14">
        <f t="shared" si="9"/>
        <v>0</v>
      </c>
      <c r="E37" s="14">
        <f t="shared" si="9"/>
        <v>0</v>
      </c>
      <c r="F37" s="14">
        <f t="shared" si="9"/>
        <v>0</v>
      </c>
      <c r="G37" s="14">
        <f t="shared" si="9"/>
        <v>0</v>
      </c>
      <c r="H37" s="14">
        <f t="shared" si="9"/>
        <v>0</v>
      </c>
      <c r="I37" s="14">
        <f t="shared" si="9"/>
        <v>0</v>
      </c>
      <c r="J37" s="14">
        <f t="shared" si="9"/>
        <v>0</v>
      </c>
      <c r="K37" s="14">
        <f t="shared" si="9"/>
        <v>0</v>
      </c>
      <c r="L37" s="14">
        <f t="shared" si="9"/>
        <v>0</v>
      </c>
      <c r="M37" s="14">
        <f t="shared" si="9"/>
        <v>0</v>
      </c>
    </row>
    <row r="38" spans="1:13">
      <c r="A38" s="9" t="s">
        <v>23</v>
      </c>
      <c r="B38" s="15">
        <f t="shared" ref="B38:M38" si="10">B32*100/B30</f>
        <v>0</v>
      </c>
      <c r="C38" s="15">
        <f t="shared" si="10"/>
        <v>0</v>
      </c>
      <c r="D38" s="15">
        <f t="shared" si="10"/>
        <v>0</v>
      </c>
      <c r="E38" s="15">
        <f t="shared" si="10"/>
        <v>0</v>
      </c>
      <c r="F38" s="15" t="e">
        <f t="shared" si="10"/>
        <v>#DIV/0!</v>
      </c>
      <c r="G38" s="15" t="e">
        <f t="shared" si="10"/>
        <v>#DIV/0!</v>
      </c>
      <c r="H38" s="15" t="e">
        <f t="shared" si="10"/>
        <v>#DIV/0!</v>
      </c>
      <c r="I38" s="15" t="e">
        <f t="shared" si="10"/>
        <v>#DIV/0!</v>
      </c>
      <c r="J38" s="15" t="e">
        <f t="shared" si="10"/>
        <v>#DIV/0!</v>
      </c>
      <c r="K38" s="15" t="e">
        <f t="shared" si="10"/>
        <v>#DIV/0!</v>
      </c>
      <c r="L38" s="15" t="e">
        <f t="shared" si="10"/>
        <v>#DIV/0!</v>
      </c>
      <c r="M38" s="15" t="e">
        <f t="shared" si="10"/>
        <v>#DIV/0!</v>
      </c>
    </row>
    <row r="39" spans="1:13">
      <c r="A39" s="16" t="s">
        <v>24</v>
      </c>
      <c r="B39" s="17">
        <f t="shared" ref="B39:M39" si="11">B33*100/B30</f>
        <v>0</v>
      </c>
      <c r="C39" s="17">
        <f t="shared" si="11"/>
        <v>0</v>
      </c>
      <c r="D39" s="17">
        <f t="shared" si="11"/>
        <v>0</v>
      </c>
      <c r="E39" s="17">
        <f t="shared" si="11"/>
        <v>0</v>
      </c>
      <c r="F39" s="17" t="e">
        <f t="shared" si="11"/>
        <v>#DIV/0!</v>
      </c>
      <c r="G39" s="17" t="e">
        <f t="shared" si="11"/>
        <v>#DIV/0!</v>
      </c>
      <c r="H39" s="17" t="e">
        <f t="shared" si="11"/>
        <v>#DIV/0!</v>
      </c>
      <c r="I39" s="17" t="e">
        <f t="shared" si="11"/>
        <v>#DIV/0!</v>
      </c>
      <c r="J39" s="17" t="e">
        <f t="shared" si="11"/>
        <v>#DIV/0!</v>
      </c>
      <c r="K39" s="17" t="e">
        <f t="shared" si="11"/>
        <v>#DIV/0!</v>
      </c>
      <c r="L39" s="17" t="e">
        <f t="shared" si="11"/>
        <v>#DIV/0!</v>
      </c>
      <c r="M39" s="17" t="e">
        <f t="shared" si="11"/>
        <v>#DIV/0!</v>
      </c>
    </row>
    <row r="40" spans="1:13">
      <c r="A40" s="18" t="s">
        <v>25</v>
      </c>
      <c r="B40" s="19">
        <f>+B39</f>
        <v>0</v>
      </c>
      <c r="C40" s="19">
        <f>+(C37*100)/AVERAGE(B30:C30)</f>
        <v>0</v>
      </c>
      <c r="D40" s="19">
        <f>+(D37*100)/AVERAGE(B30:D30)</f>
        <v>0</v>
      </c>
      <c r="E40" s="19">
        <f>+(E37*100)/AVERAGE(B30:E30)</f>
        <v>0</v>
      </c>
      <c r="F40" s="19">
        <f>+(F37*100)/AVERAGE(B30:F30)</f>
        <v>0</v>
      </c>
      <c r="G40" s="19">
        <f>+(G37*100)/AVERAGE(B30:G30)</f>
        <v>0</v>
      </c>
      <c r="H40" s="19">
        <f>+(H37*100)/AVERAGE(B30:H30)</f>
        <v>0</v>
      </c>
      <c r="I40" s="19">
        <f>+(I37*100)/AVERAGE(B30:I30)</f>
        <v>0</v>
      </c>
      <c r="J40" s="19">
        <f>+(J37*100)/AVERAGE(B30:J30)</f>
        <v>0</v>
      </c>
      <c r="K40" s="19">
        <f>+(K37*100)/AVERAGE(B30:K30)</f>
        <v>0</v>
      </c>
      <c r="L40" s="19">
        <f>+(L37*100)/AVERAGE(B30:L30)</f>
        <v>0</v>
      </c>
      <c r="M40" s="19">
        <f>+(M37*100)/AVERAGE(B30:M30)</f>
        <v>0</v>
      </c>
    </row>
    <row r="41" spans="1:13">
      <c r="A41" s="20" t="s">
        <v>26</v>
      </c>
      <c r="B41" s="21">
        <f>AVERAGE(B30:M30)</f>
        <v>4.666666666666667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</row>
    <row r="42" spans="1:13">
      <c r="A42" s="24" t="s">
        <v>27</v>
      </c>
      <c r="B42" s="25">
        <f>SUM(B32:M32)</f>
        <v>0</v>
      </c>
      <c r="C42" s="22"/>
      <c r="D42" s="22"/>
      <c r="E42" s="220"/>
      <c r="F42" s="220"/>
      <c r="G42" s="220"/>
      <c r="H42" s="220"/>
      <c r="I42" s="23"/>
      <c r="J42" s="22"/>
      <c r="K42" s="22"/>
      <c r="L42" s="22"/>
      <c r="M42" s="22"/>
    </row>
    <row r="43" spans="1:13">
      <c r="A43" s="26" t="s">
        <v>22</v>
      </c>
      <c r="B43" s="25">
        <f>SUM(B33:M33)</f>
        <v>0</v>
      </c>
      <c r="C43" s="22"/>
      <c r="D43" s="22"/>
      <c r="E43" s="23"/>
      <c r="F43" s="22"/>
      <c r="G43" s="22"/>
      <c r="H43" s="22"/>
      <c r="I43" s="27"/>
      <c r="J43" s="22"/>
      <c r="K43" s="22"/>
      <c r="L43" s="22"/>
      <c r="M43" s="22"/>
    </row>
    <row r="44" spans="1:13">
      <c r="A44" s="20" t="s">
        <v>28</v>
      </c>
      <c r="B44" s="28">
        <f>B42*100/B41</f>
        <v>0</v>
      </c>
      <c r="C44" s="22"/>
      <c r="D44" s="22"/>
      <c r="E44" s="23"/>
      <c r="F44" s="22"/>
      <c r="G44" s="22"/>
      <c r="H44" s="22"/>
      <c r="I44" s="29"/>
      <c r="J44" s="22"/>
      <c r="K44" s="22"/>
      <c r="L44" s="22"/>
      <c r="M44" s="22"/>
    </row>
    <row r="45" spans="1:13">
      <c r="A45" s="20" t="s">
        <v>29</v>
      </c>
      <c r="B45" s="30">
        <f>B42*1000000/SUM(B31:M31)</f>
        <v>0</v>
      </c>
      <c r="C45" s="22"/>
      <c r="D45" s="22"/>
      <c r="E45" s="23"/>
      <c r="F45" s="22"/>
      <c r="G45" s="22"/>
      <c r="H45" s="22"/>
      <c r="I45" s="29"/>
      <c r="J45" s="22"/>
      <c r="K45" s="22"/>
      <c r="L45" s="22"/>
      <c r="M45" s="22"/>
    </row>
    <row r="46" spans="1:13">
      <c r="A46" s="20" t="s">
        <v>30</v>
      </c>
      <c r="B46" s="31">
        <f>B43*1000000/SUM(B31:M31)</f>
        <v>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>
      <c r="A47" s="20" t="s">
        <v>31</v>
      </c>
      <c r="B47" s="28">
        <f>+B43*100/B41</f>
        <v>0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>
      <c r="A48" s="20" t="s">
        <v>32</v>
      </c>
      <c r="B48" s="25">
        <v>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20" t="s">
        <v>33</v>
      </c>
      <c r="B49" s="25">
        <v>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>
      <c r="A50" s="32" t="s">
        <v>34</v>
      </c>
      <c r="B50" s="33">
        <f>SUM(B47:B49)</f>
        <v>0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</sheetData>
  <mergeCells count="6">
    <mergeCell ref="E42:H42"/>
    <mergeCell ref="A1:M1"/>
    <mergeCell ref="A2:M2"/>
    <mergeCell ref="F3:H3"/>
    <mergeCell ref="E17:H17"/>
    <mergeCell ref="A28:M28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1CAF9-A4F0-4E5B-B152-9644E93C52E7}">
  <dimension ref="A1:M50"/>
  <sheetViews>
    <sheetView showGridLines="0" topLeftCell="A40" workbookViewId="0">
      <selection activeCell="G44" sqref="G44"/>
    </sheetView>
  </sheetViews>
  <sheetFormatPr baseColWidth="10" defaultRowHeight="15"/>
  <cols>
    <col min="1" max="1" width="27.85546875" bestFit="1" customWidth="1"/>
  </cols>
  <sheetData>
    <row r="1" spans="1:13">
      <c r="A1" s="256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>
      <c r="A2" s="256" t="s">
        <v>120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</row>
    <row r="3" spans="1:13">
      <c r="A3" s="120"/>
      <c r="B3" s="120"/>
      <c r="C3" s="120"/>
      <c r="D3" s="120"/>
      <c r="E3" s="120"/>
      <c r="F3" s="257">
        <v>2020</v>
      </c>
      <c r="G3" s="257"/>
      <c r="H3" s="257"/>
      <c r="I3" s="120"/>
      <c r="J3" s="120"/>
      <c r="K3" s="120"/>
      <c r="L3" s="120"/>
      <c r="M3" s="120"/>
    </row>
    <row r="4" spans="1:13">
      <c r="A4" s="34" t="s">
        <v>2</v>
      </c>
      <c r="B4" s="34" t="s">
        <v>3</v>
      </c>
      <c r="C4" s="34" t="s">
        <v>4</v>
      </c>
      <c r="D4" s="34" t="s">
        <v>5</v>
      </c>
      <c r="E4" s="34" t="s">
        <v>6</v>
      </c>
      <c r="F4" s="34" t="s">
        <v>7</v>
      </c>
      <c r="G4" s="34" t="s">
        <v>8</v>
      </c>
      <c r="H4" s="34" t="s">
        <v>9</v>
      </c>
      <c r="I4" s="34" t="s">
        <v>10</v>
      </c>
      <c r="J4" s="34" t="s">
        <v>11</v>
      </c>
      <c r="K4" s="34" t="s">
        <v>12</v>
      </c>
      <c r="L4" s="34" t="s">
        <v>13</v>
      </c>
      <c r="M4" s="34" t="s">
        <v>14</v>
      </c>
    </row>
    <row r="5" spans="1:13">
      <c r="A5" s="4" t="s">
        <v>15</v>
      </c>
      <c r="B5" s="5">
        <v>22</v>
      </c>
      <c r="C5" s="5">
        <v>22</v>
      </c>
      <c r="D5" s="5">
        <v>22</v>
      </c>
      <c r="E5" s="5">
        <v>22</v>
      </c>
      <c r="F5" s="5">
        <v>22</v>
      </c>
      <c r="G5" s="5">
        <v>22</v>
      </c>
      <c r="H5" s="5">
        <v>22</v>
      </c>
      <c r="I5" s="5">
        <v>22</v>
      </c>
      <c r="J5" s="5">
        <v>22</v>
      </c>
      <c r="K5" s="5">
        <v>22</v>
      </c>
      <c r="L5" s="5">
        <v>22</v>
      </c>
      <c r="M5" s="5">
        <v>22</v>
      </c>
    </row>
    <row r="6" spans="1:13">
      <c r="A6" s="4" t="s">
        <v>16</v>
      </c>
      <c r="B6" s="6">
        <f>(B5*180)-(8*B8)</f>
        <v>3960</v>
      </c>
      <c r="C6" s="6">
        <f>(C5*180)-(8*C8)</f>
        <v>3960</v>
      </c>
      <c r="D6" s="6">
        <f t="shared" ref="D6:M6" si="0">(D5*180)-(8*D8)</f>
        <v>3960</v>
      </c>
      <c r="E6" s="6">
        <f t="shared" si="0"/>
        <v>3960</v>
      </c>
      <c r="F6" s="6">
        <f t="shared" si="0"/>
        <v>3960</v>
      </c>
      <c r="G6" s="6">
        <f t="shared" si="0"/>
        <v>3960</v>
      </c>
      <c r="H6" s="6">
        <f t="shared" si="0"/>
        <v>3960</v>
      </c>
      <c r="I6" s="6">
        <f t="shared" si="0"/>
        <v>3960</v>
      </c>
      <c r="J6" s="6">
        <f t="shared" si="0"/>
        <v>3960</v>
      </c>
      <c r="K6" s="6">
        <f t="shared" si="0"/>
        <v>3960</v>
      </c>
      <c r="L6" s="6">
        <f t="shared" si="0"/>
        <v>3960</v>
      </c>
      <c r="M6" s="6">
        <f t="shared" si="0"/>
        <v>3960</v>
      </c>
    </row>
    <row r="7" spans="1:13">
      <c r="A7" s="7" t="s">
        <v>17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  <row r="8" spans="1:13">
      <c r="A8" s="9" t="s">
        <v>18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0</v>
      </c>
      <c r="C10" s="13">
        <f t="shared" si="1"/>
        <v>0</v>
      </c>
      <c r="D10" s="13">
        <f t="shared" si="1"/>
        <v>0</v>
      </c>
      <c r="E10" s="13">
        <f t="shared" si="1"/>
        <v>0</v>
      </c>
      <c r="F10" s="13">
        <f t="shared" si="1"/>
        <v>0</v>
      </c>
      <c r="G10" s="13">
        <f t="shared" si="1"/>
        <v>0</v>
      </c>
      <c r="H10" s="13">
        <f t="shared" si="1"/>
        <v>0</v>
      </c>
      <c r="I10" s="13">
        <f t="shared" si="1"/>
        <v>0</v>
      </c>
      <c r="J10" s="13">
        <f t="shared" si="1"/>
        <v>0</v>
      </c>
      <c r="K10" s="13">
        <f t="shared" si="1"/>
        <v>0</v>
      </c>
      <c r="L10" s="13">
        <f t="shared" si="1"/>
        <v>0</v>
      </c>
      <c r="M10" s="13">
        <f t="shared" si="1"/>
        <v>0</v>
      </c>
    </row>
    <row r="11" spans="1:13">
      <c r="A11" s="4" t="s">
        <v>21</v>
      </c>
      <c r="B11" s="13">
        <f t="shared" ref="B11:M11" si="2">B8*1000000/B6</f>
        <v>0</v>
      </c>
      <c r="C11" s="13">
        <f t="shared" si="2"/>
        <v>0</v>
      </c>
      <c r="D11" s="13">
        <f t="shared" si="2"/>
        <v>0</v>
      </c>
      <c r="E11" s="13">
        <f t="shared" si="2"/>
        <v>0</v>
      </c>
      <c r="F11" s="13">
        <f t="shared" si="2"/>
        <v>0</v>
      </c>
      <c r="G11" s="13">
        <f t="shared" si="2"/>
        <v>0</v>
      </c>
      <c r="H11" s="13">
        <f t="shared" si="2"/>
        <v>0</v>
      </c>
      <c r="I11" s="13">
        <f t="shared" si="2"/>
        <v>0</v>
      </c>
      <c r="J11" s="13">
        <f t="shared" si="2"/>
        <v>0</v>
      </c>
      <c r="K11" s="13">
        <f t="shared" si="2"/>
        <v>0</v>
      </c>
      <c r="L11" s="13">
        <f t="shared" si="2"/>
        <v>0</v>
      </c>
      <c r="M11" s="13">
        <f t="shared" si="2"/>
        <v>0</v>
      </c>
    </row>
    <row r="12" spans="1:13">
      <c r="A12" s="9" t="s">
        <v>22</v>
      </c>
      <c r="B12" s="14">
        <f>B8</f>
        <v>0</v>
      </c>
      <c r="C12" s="14">
        <f t="shared" ref="C12:M12" si="3">+B12+C8</f>
        <v>0</v>
      </c>
      <c r="D12" s="14">
        <f t="shared" si="3"/>
        <v>0</v>
      </c>
      <c r="E12" s="14">
        <f t="shared" si="3"/>
        <v>0</v>
      </c>
      <c r="F12" s="14">
        <f t="shared" si="3"/>
        <v>0</v>
      </c>
      <c r="G12" s="14">
        <f t="shared" si="3"/>
        <v>0</v>
      </c>
      <c r="H12" s="14">
        <f t="shared" si="3"/>
        <v>0</v>
      </c>
      <c r="I12" s="14">
        <f t="shared" si="3"/>
        <v>0</v>
      </c>
      <c r="J12" s="14">
        <f t="shared" si="3"/>
        <v>0</v>
      </c>
      <c r="K12" s="14">
        <f t="shared" si="3"/>
        <v>0</v>
      </c>
      <c r="L12" s="14">
        <f t="shared" si="3"/>
        <v>0</v>
      </c>
      <c r="M12" s="14">
        <f t="shared" si="3"/>
        <v>0</v>
      </c>
    </row>
    <row r="13" spans="1:13">
      <c r="A13" s="9" t="s">
        <v>23</v>
      </c>
      <c r="B13" s="15">
        <f t="shared" ref="B13:M13" si="4">B7*100/B5</f>
        <v>0</v>
      </c>
      <c r="C13" s="15">
        <f t="shared" si="4"/>
        <v>0</v>
      </c>
      <c r="D13" s="15">
        <f t="shared" si="4"/>
        <v>0</v>
      </c>
      <c r="E13" s="15">
        <f t="shared" si="4"/>
        <v>0</v>
      </c>
      <c r="F13" s="15">
        <f t="shared" si="4"/>
        <v>0</v>
      </c>
      <c r="G13" s="15">
        <f t="shared" si="4"/>
        <v>0</v>
      </c>
      <c r="H13" s="15">
        <f t="shared" si="4"/>
        <v>0</v>
      </c>
      <c r="I13" s="15">
        <f t="shared" si="4"/>
        <v>0</v>
      </c>
      <c r="J13" s="15">
        <f t="shared" si="4"/>
        <v>0</v>
      </c>
      <c r="K13" s="15">
        <f t="shared" si="4"/>
        <v>0</v>
      </c>
      <c r="L13" s="15">
        <f t="shared" si="4"/>
        <v>0</v>
      </c>
      <c r="M13" s="15">
        <f t="shared" si="4"/>
        <v>0</v>
      </c>
    </row>
    <row r="14" spans="1:13">
      <c r="A14" s="16" t="s">
        <v>24</v>
      </c>
      <c r="B14" s="17">
        <f t="shared" ref="B14:M14" si="5">B8*100/B5</f>
        <v>0</v>
      </c>
      <c r="C14" s="17">
        <f t="shared" si="5"/>
        <v>0</v>
      </c>
      <c r="D14" s="17">
        <f t="shared" si="5"/>
        <v>0</v>
      </c>
      <c r="E14" s="17">
        <f t="shared" si="5"/>
        <v>0</v>
      </c>
      <c r="F14" s="17">
        <f t="shared" si="5"/>
        <v>0</v>
      </c>
      <c r="G14" s="17">
        <f t="shared" si="5"/>
        <v>0</v>
      </c>
      <c r="H14" s="17">
        <f t="shared" si="5"/>
        <v>0</v>
      </c>
      <c r="I14" s="17">
        <f t="shared" si="5"/>
        <v>0</v>
      </c>
      <c r="J14" s="17">
        <f t="shared" si="5"/>
        <v>0</v>
      </c>
      <c r="K14" s="17">
        <f t="shared" si="5"/>
        <v>0</v>
      </c>
      <c r="L14" s="17">
        <f t="shared" si="5"/>
        <v>0</v>
      </c>
      <c r="M14" s="17">
        <f t="shared" si="5"/>
        <v>0</v>
      </c>
    </row>
    <row r="15" spans="1:13">
      <c r="A15" s="18" t="s">
        <v>25</v>
      </c>
      <c r="B15" s="19">
        <f>+B14</f>
        <v>0</v>
      </c>
      <c r="C15" s="19">
        <f>+(C12*100)/AVERAGE(B5:C5)</f>
        <v>0</v>
      </c>
      <c r="D15" s="19">
        <f>+(D12*100)/AVERAGE(B5:D5)</f>
        <v>0</v>
      </c>
      <c r="E15" s="19">
        <f>+(E12*100)/AVERAGE(B5:E5)</f>
        <v>0</v>
      </c>
      <c r="F15" s="19">
        <f>+(F12*100)/AVERAGE(B5:F5)</f>
        <v>0</v>
      </c>
      <c r="G15" s="19">
        <f>+(G12*100)/AVERAGE(B5:G5)</f>
        <v>0</v>
      </c>
      <c r="H15" s="19">
        <f>+(H12*100)/AVERAGE(B5:H5)</f>
        <v>0</v>
      </c>
      <c r="I15" s="19">
        <f>+(I12*100)/AVERAGE(B5:I5)</f>
        <v>0</v>
      </c>
      <c r="J15" s="19">
        <f>+(J12*100)/AVERAGE(B5:J5)</f>
        <v>0</v>
      </c>
      <c r="K15" s="19">
        <f>+(K12*100)/AVERAGE(B5:K5)</f>
        <v>0</v>
      </c>
      <c r="L15" s="19">
        <f>+(L12*100)/AVERAGE(B5:L5)</f>
        <v>0</v>
      </c>
      <c r="M15" s="19">
        <f>+(M12*100)/AVERAGE(B5:M5)</f>
        <v>0</v>
      </c>
    </row>
    <row r="16" spans="1:13">
      <c r="A16" s="20" t="s">
        <v>26</v>
      </c>
      <c r="B16" s="21">
        <f>AVERAGE(B5:M5)</f>
        <v>22</v>
      </c>
      <c r="C16" s="22"/>
      <c r="D16" s="22"/>
      <c r="E16" s="23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0</v>
      </c>
      <c r="C17" s="22"/>
      <c r="D17" s="22"/>
      <c r="E17" s="220"/>
      <c r="F17" s="220"/>
      <c r="G17" s="220"/>
      <c r="H17" s="220"/>
      <c r="I17" s="23"/>
      <c r="J17" s="22"/>
      <c r="K17" s="22"/>
      <c r="L17" s="22"/>
      <c r="M17" s="22"/>
    </row>
    <row r="18" spans="1:13">
      <c r="A18" s="26" t="s">
        <v>22</v>
      </c>
      <c r="B18" s="25">
        <f>SUM(B8:M8)</f>
        <v>0</v>
      </c>
      <c r="C18" s="22"/>
      <c r="D18" s="22"/>
      <c r="E18" s="23"/>
      <c r="F18" s="22"/>
      <c r="G18" s="22"/>
      <c r="H18" s="22"/>
      <c r="I18" s="27"/>
      <c r="J18" s="22"/>
      <c r="K18" s="22"/>
      <c r="L18" s="22"/>
      <c r="M18" s="22"/>
    </row>
    <row r="19" spans="1:13">
      <c r="A19" s="20" t="s">
        <v>28</v>
      </c>
      <c r="B19" s="28">
        <f>B17*100/B16</f>
        <v>0</v>
      </c>
      <c r="C19" s="22"/>
      <c r="D19" s="22"/>
      <c r="E19" s="23"/>
      <c r="F19" s="22"/>
      <c r="G19" s="22"/>
      <c r="H19" s="22"/>
      <c r="I19" s="29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0</v>
      </c>
      <c r="C20" s="22"/>
      <c r="D20" s="22"/>
      <c r="E20" s="23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0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</row>
    <row r="27" spans="1:13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</row>
    <row r="28" spans="1:13">
      <c r="A28" s="258">
        <v>2021</v>
      </c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</row>
    <row r="29" spans="1:13">
      <c r="A29" s="34" t="s">
        <v>2</v>
      </c>
      <c r="B29" s="34" t="s">
        <v>3</v>
      </c>
      <c r="C29" s="34" t="s">
        <v>4</v>
      </c>
      <c r="D29" s="34" t="s">
        <v>5</v>
      </c>
      <c r="E29" s="34" t="s">
        <v>6</v>
      </c>
      <c r="F29" s="34" t="s">
        <v>7</v>
      </c>
      <c r="G29" s="34" t="s">
        <v>8</v>
      </c>
      <c r="H29" s="34" t="s">
        <v>9</v>
      </c>
      <c r="I29" s="34" t="s">
        <v>10</v>
      </c>
      <c r="J29" s="34" t="s">
        <v>11</v>
      </c>
      <c r="K29" s="34" t="s">
        <v>12</v>
      </c>
      <c r="L29" s="34" t="s">
        <v>13</v>
      </c>
      <c r="M29" s="34" t="s">
        <v>14</v>
      </c>
    </row>
    <row r="30" spans="1:13">
      <c r="A30" s="4" t="s">
        <v>15</v>
      </c>
      <c r="B30" s="5">
        <v>22</v>
      </c>
      <c r="C30" s="5">
        <v>22</v>
      </c>
      <c r="D30" s="5">
        <v>22</v>
      </c>
      <c r="E30" s="5">
        <v>22</v>
      </c>
      <c r="F30" s="5">
        <v>22</v>
      </c>
      <c r="G30" s="5">
        <v>22</v>
      </c>
      <c r="H30" s="5">
        <v>22</v>
      </c>
      <c r="I30" s="5">
        <v>0</v>
      </c>
      <c r="J30" s="5">
        <v>0</v>
      </c>
      <c r="K30" s="113">
        <v>0</v>
      </c>
      <c r="L30" s="5">
        <v>0</v>
      </c>
      <c r="M30" s="5">
        <v>0</v>
      </c>
    </row>
    <row r="31" spans="1:13">
      <c r="A31" s="4" t="s">
        <v>16</v>
      </c>
      <c r="B31" s="6">
        <f>(B30*180)-(8*B33)</f>
        <v>3960</v>
      </c>
      <c r="C31" s="6">
        <f>(C30*180)-(8*C33)</f>
        <v>3960</v>
      </c>
      <c r="D31" s="6">
        <f t="shared" ref="D31:M31" si="6">(D30*180)-(8*D33)</f>
        <v>3960</v>
      </c>
      <c r="E31" s="6">
        <f t="shared" si="6"/>
        <v>3960</v>
      </c>
      <c r="F31" s="6">
        <f t="shared" si="6"/>
        <v>3960</v>
      </c>
      <c r="G31" s="6">
        <f t="shared" si="6"/>
        <v>3960</v>
      </c>
      <c r="H31" s="6">
        <f t="shared" si="6"/>
        <v>3960</v>
      </c>
      <c r="I31" s="6">
        <f t="shared" si="6"/>
        <v>0</v>
      </c>
      <c r="J31" s="6">
        <f t="shared" si="6"/>
        <v>0</v>
      </c>
      <c r="K31" s="6">
        <f t="shared" si="6"/>
        <v>0</v>
      </c>
      <c r="L31" s="6">
        <f t="shared" si="6"/>
        <v>0</v>
      </c>
      <c r="M31" s="6">
        <f t="shared" si="6"/>
        <v>0</v>
      </c>
    </row>
    <row r="32" spans="1:13">
      <c r="A32" s="7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1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1:13">
      <c r="A33" s="9" t="s">
        <v>18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>
      <c r="A34" s="11" t="s">
        <v>19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>
      <c r="A35" s="4" t="s">
        <v>20</v>
      </c>
      <c r="B35" s="13">
        <f t="shared" ref="B35:M35" si="7">B32*1000000/B31</f>
        <v>0</v>
      </c>
      <c r="C35" s="13">
        <f t="shared" si="7"/>
        <v>0</v>
      </c>
      <c r="D35" s="13">
        <f t="shared" si="7"/>
        <v>0</v>
      </c>
      <c r="E35" s="13">
        <f t="shared" si="7"/>
        <v>0</v>
      </c>
      <c r="F35" s="13">
        <f t="shared" si="7"/>
        <v>0</v>
      </c>
      <c r="G35" s="13">
        <f t="shared" si="7"/>
        <v>0</v>
      </c>
      <c r="H35" s="13">
        <f t="shared" si="7"/>
        <v>252.52525252525251</v>
      </c>
      <c r="I35" s="13" t="e">
        <f t="shared" si="7"/>
        <v>#DIV/0!</v>
      </c>
      <c r="J35" s="13" t="e">
        <f t="shared" si="7"/>
        <v>#DIV/0!</v>
      </c>
      <c r="K35" s="13" t="e">
        <f t="shared" si="7"/>
        <v>#DIV/0!</v>
      </c>
      <c r="L35" s="13" t="e">
        <f t="shared" si="7"/>
        <v>#DIV/0!</v>
      </c>
      <c r="M35" s="13" t="e">
        <f t="shared" si="7"/>
        <v>#DIV/0!</v>
      </c>
    </row>
    <row r="36" spans="1:13">
      <c r="A36" s="4" t="s">
        <v>21</v>
      </c>
      <c r="B36" s="13">
        <f t="shared" ref="B36:M36" si="8">B33*1000000/B31</f>
        <v>0</v>
      </c>
      <c r="C36" s="13">
        <f t="shared" si="8"/>
        <v>0</v>
      </c>
      <c r="D36" s="13">
        <f t="shared" si="8"/>
        <v>0</v>
      </c>
      <c r="E36" s="13">
        <f t="shared" si="8"/>
        <v>0</v>
      </c>
      <c r="F36" s="13">
        <f t="shared" si="8"/>
        <v>0</v>
      </c>
      <c r="G36" s="13">
        <f t="shared" si="8"/>
        <v>0</v>
      </c>
      <c r="H36" s="13">
        <f t="shared" si="8"/>
        <v>0</v>
      </c>
      <c r="I36" s="13" t="e">
        <f t="shared" si="8"/>
        <v>#DIV/0!</v>
      </c>
      <c r="J36" s="13" t="e">
        <f t="shared" si="8"/>
        <v>#DIV/0!</v>
      </c>
      <c r="K36" s="13" t="e">
        <f t="shared" si="8"/>
        <v>#DIV/0!</v>
      </c>
      <c r="L36" s="13" t="e">
        <f t="shared" si="8"/>
        <v>#DIV/0!</v>
      </c>
      <c r="M36" s="13" t="e">
        <f t="shared" si="8"/>
        <v>#DIV/0!</v>
      </c>
    </row>
    <row r="37" spans="1:13">
      <c r="A37" s="9" t="s">
        <v>22</v>
      </c>
      <c r="B37" s="14">
        <f>B33</f>
        <v>0</v>
      </c>
      <c r="C37" s="14">
        <f t="shared" ref="C37:M37" si="9">+B37+C33</f>
        <v>0</v>
      </c>
      <c r="D37" s="14">
        <f t="shared" si="9"/>
        <v>0</v>
      </c>
      <c r="E37" s="14">
        <f t="shared" si="9"/>
        <v>0</v>
      </c>
      <c r="F37" s="14">
        <f t="shared" si="9"/>
        <v>0</v>
      </c>
      <c r="G37" s="14">
        <f t="shared" si="9"/>
        <v>0</v>
      </c>
      <c r="H37" s="14">
        <f t="shared" si="9"/>
        <v>0</v>
      </c>
      <c r="I37" s="14">
        <f t="shared" si="9"/>
        <v>0</v>
      </c>
      <c r="J37" s="14">
        <f t="shared" si="9"/>
        <v>0</v>
      </c>
      <c r="K37" s="14">
        <f t="shared" si="9"/>
        <v>0</v>
      </c>
      <c r="L37" s="14">
        <f t="shared" si="9"/>
        <v>0</v>
      </c>
      <c r="M37" s="14">
        <f t="shared" si="9"/>
        <v>0</v>
      </c>
    </row>
    <row r="38" spans="1:13">
      <c r="A38" s="9" t="s">
        <v>23</v>
      </c>
      <c r="B38" s="15">
        <f t="shared" ref="B38:M38" si="10">B32*100/B30</f>
        <v>0</v>
      </c>
      <c r="C38" s="15">
        <f t="shared" si="10"/>
        <v>0</v>
      </c>
      <c r="D38" s="15">
        <f t="shared" si="10"/>
        <v>0</v>
      </c>
      <c r="E38" s="15">
        <f t="shared" si="10"/>
        <v>0</v>
      </c>
      <c r="F38" s="15">
        <f t="shared" si="10"/>
        <v>0</v>
      </c>
      <c r="G38" s="15">
        <f t="shared" si="10"/>
        <v>0</v>
      </c>
      <c r="H38" s="15">
        <f t="shared" si="10"/>
        <v>4.5454545454545459</v>
      </c>
      <c r="I38" s="15" t="e">
        <f t="shared" si="10"/>
        <v>#DIV/0!</v>
      </c>
      <c r="J38" s="15" t="e">
        <f t="shared" si="10"/>
        <v>#DIV/0!</v>
      </c>
      <c r="K38" s="15" t="e">
        <f t="shared" si="10"/>
        <v>#DIV/0!</v>
      </c>
      <c r="L38" s="15" t="e">
        <f t="shared" si="10"/>
        <v>#DIV/0!</v>
      </c>
      <c r="M38" s="15" t="e">
        <f t="shared" si="10"/>
        <v>#DIV/0!</v>
      </c>
    </row>
    <row r="39" spans="1:13">
      <c r="A39" s="16" t="s">
        <v>24</v>
      </c>
      <c r="B39" s="17">
        <f t="shared" ref="B39:M39" si="11">B33*100/B30</f>
        <v>0</v>
      </c>
      <c r="C39" s="17">
        <f t="shared" si="11"/>
        <v>0</v>
      </c>
      <c r="D39" s="17">
        <f t="shared" si="11"/>
        <v>0</v>
      </c>
      <c r="E39" s="17">
        <f t="shared" si="11"/>
        <v>0</v>
      </c>
      <c r="F39" s="17">
        <f t="shared" si="11"/>
        <v>0</v>
      </c>
      <c r="G39" s="17">
        <f t="shared" si="11"/>
        <v>0</v>
      </c>
      <c r="H39" s="17">
        <f t="shared" si="11"/>
        <v>0</v>
      </c>
      <c r="I39" s="17" t="e">
        <f t="shared" si="11"/>
        <v>#DIV/0!</v>
      </c>
      <c r="J39" s="17" t="e">
        <f t="shared" si="11"/>
        <v>#DIV/0!</v>
      </c>
      <c r="K39" s="17" t="e">
        <f t="shared" si="11"/>
        <v>#DIV/0!</v>
      </c>
      <c r="L39" s="17" t="e">
        <f t="shared" si="11"/>
        <v>#DIV/0!</v>
      </c>
      <c r="M39" s="17" t="e">
        <f t="shared" si="11"/>
        <v>#DIV/0!</v>
      </c>
    </row>
    <row r="40" spans="1:13">
      <c r="A40" s="18" t="s">
        <v>25</v>
      </c>
      <c r="B40" s="19">
        <f>+B39</f>
        <v>0</v>
      </c>
      <c r="C40" s="19">
        <f>+(C37*100)/AVERAGE(B30:C30)</f>
        <v>0</v>
      </c>
      <c r="D40" s="19">
        <f>+(D37*100)/AVERAGE(B30:D30)</f>
        <v>0</v>
      </c>
      <c r="E40" s="19">
        <f>+(E37*100)/AVERAGE(B30:E30)</f>
        <v>0</v>
      </c>
      <c r="F40" s="19">
        <f>+(F37*100)/AVERAGE(B30:F30)</f>
        <v>0</v>
      </c>
      <c r="G40" s="19">
        <f>+(G37*100)/AVERAGE(B30:G30)</f>
        <v>0</v>
      </c>
      <c r="H40" s="19">
        <f>+(H37*100)/AVERAGE(B30:H30)</f>
        <v>0</v>
      </c>
      <c r="I40" s="19">
        <f>+(I37*100)/AVERAGE(B30:I30)</f>
        <v>0</v>
      </c>
      <c r="J40" s="19">
        <f>+(J37*100)/AVERAGE(B30:J30)</f>
        <v>0</v>
      </c>
      <c r="K40" s="19">
        <f>+(K37*100)/AVERAGE(B30:K30)</f>
        <v>0</v>
      </c>
      <c r="L40" s="19">
        <f>+(L37*100)/AVERAGE(B30:L30)</f>
        <v>0</v>
      </c>
      <c r="M40" s="19">
        <f>+(M37*100)/AVERAGE(B30:M30)</f>
        <v>0</v>
      </c>
    </row>
    <row r="41" spans="1:13">
      <c r="A41" s="20" t="s">
        <v>26</v>
      </c>
      <c r="B41" s="21">
        <f>AVERAGE(B30:M30)</f>
        <v>12.833333333333334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</row>
    <row r="42" spans="1:13">
      <c r="A42" s="24" t="s">
        <v>27</v>
      </c>
      <c r="B42" s="25">
        <f>SUM(B32:M32)</f>
        <v>1</v>
      </c>
      <c r="C42" s="22"/>
      <c r="D42" s="22"/>
      <c r="E42" s="220"/>
      <c r="F42" s="220"/>
      <c r="G42" s="220"/>
      <c r="H42" s="220"/>
      <c r="I42" s="23"/>
      <c r="J42" s="22"/>
      <c r="K42" s="22"/>
      <c r="L42" s="22"/>
      <c r="M42" s="22"/>
    </row>
    <row r="43" spans="1:13">
      <c r="A43" s="26" t="s">
        <v>22</v>
      </c>
      <c r="B43" s="25">
        <f>SUM(B33:M33)</f>
        <v>0</v>
      </c>
      <c r="C43" s="22"/>
      <c r="D43" s="22"/>
      <c r="E43" s="23"/>
      <c r="F43" s="22"/>
      <c r="G43" s="22"/>
      <c r="H43" s="22"/>
      <c r="I43" s="27"/>
      <c r="J43" s="22"/>
      <c r="K43" s="22"/>
      <c r="L43" s="22"/>
      <c r="M43" s="22"/>
    </row>
    <row r="44" spans="1:13">
      <c r="A44" s="20" t="s">
        <v>28</v>
      </c>
      <c r="B44" s="28">
        <f>B42*100/B41</f>
        <v>7.7922077922077921</v>
      </c>
      <c r="C44" s="22"/>
      <c r="D44" s="22"/>
      <c r="E44" s="23"/>
      <c r="F44" s="22"/>
      <c r="G44" s="22"/>
      <c r="H44" s="22"/>
      <c r="I44" s="29"/>
      <c r="J44" s="22"/>
      <c r="K44" s="22"/>
      <c r="L44" s="22"/>
      <c r="M44" s="22"/>
    </row>
    <row r="45" spans="1:13">
      <c r="A45" s="20" t="s">
        <v>29</v>
      </c>
      <c r="B45" s="30">
        <f>B42*1000000/SUM(B31:M31)</f>
        <v>36.075036075036074</v>
      </c>
      <c r="C45" s="22"/>
      <c r="D45" s="22"/>
      <c r="E45" s="23"/>
      <c r="F45" s="22"/>
      <c r="G45" s="22"/>
      <c r="H45" s="22"/>
      <c r="I45" s="29"/>
      <c r="J45" s="22"/>
      <c r="K45" s="22"/>
      <c r="L45" s="22"/>
      <c r="M45" s="22"/>
    </row>
    <row r="46" spans="1:13">
      <c r="A46" s="20" t="s">
        <v>30</v>
      </c>
      <c r="B46" s="31">
        <f>B43*1000000/SUM(B31:M31)</f>
        <v>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>
      <c r="A47" s="20" t="s">
        <v>31</v>
      </c>
      <c r="B47" s="28">
        <f>+B43*100/B41</f>
        <v>0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>
      <c r="A48" s="20" t="s">
        <v>32</v>
      </c>
      <c r="B48" s="25">
        <v>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20" t="s">
        <v>33</v>
      </c>
      <c r="B49" s="25">
        <v>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>
      <c r="A50" s="32" t="s">
        <v>34</v>
      </c>
      <c r="B50" s="33">
        <f>SUM(B47:B49)</f>
        <v>0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</sheetData>
  <mergeCells count="6">
    <mergeCell ref="E42:H42"/>
    <mergeCell ref="A1:M1"/>
    <mergeCell ref="A2:M2"/>
    <mergeCell ref="F3:H3"/>
    <mergeCell ref="E17:H17"/>
    <mergeCell ref="A28:M28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0B644-C068-420C-95FE-AE5666FCA202}">
  <dimension ref="A7:K9"/>
  <sheetViews>
    <sheetView workbookViewId="0">
      <selection activeCell="H12" sqref="H12"/>
    </sheetView>
  </sheetViews>
  <sheetFormatPr baseColWidth="10" defaultRowHeight="15"/>
  <cols>
    <col min="1" max="1" width="15.7109375" bestFit="1" customWidth="1"/>
    <col min="2" max="2" width="14.7109375" bestFit="1" customWidth="1"/>
    <col min="3" max="3" width="20.28515625" bestFit="1" customWidth="1"/>
    <col min="4" max="4" width="28.42578125" bestFit="1" customWidth="1"/>
    <col min="5" max="5" width="18.5703125" bestFit="1" customWidth="1"/>
    <col min="6" max="6" width="9.7109375" bestFit="1" customWidth="1"/>
    <col min="7" max="7" width="12.5703125" bestFit="1" customWidth="1"/>
    <col min="8" max="8" width="15" bestFit="1" customWidth="1"/>
    <col min="9" max="9" width="12" bestFit="1" customWidth="1"/>
    <col min="10" max="10" width="10.7109375" bestFit="1" customWidth="1"/>
    <col min="11" max="11" width="18.7109375" bestFit="1" customWidth="1"/>
  </cols>
  <sheetData>
    <row r="7" spans="1:11" ht="15.75" thickBot="1">
      <c r="A7" s="255">
        <v>2021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</row>
    <row r="8" spans="1:11" ht="15.75" thickBot="1">
      <c r="A8" s="54" t="s">
        <v>37</v>
      </c>
      <c r="B8" s="55" t="s">
        <v>38</v>
      </c>
      <c r="C8" s="55" t="s">
        <v>39</v>
      </c>
      <c r="D8" s="55" t="s">
        <v>40</v>
      </c>
      <c r="E8" s="55" t="s">
        <v>41</v>
      </c>
      <c r="F8" s="56" t="s">
        <v>42</v>
      </c>
      <c r="G8" s="56" t="s">
        <v>43</v>
      </c>
      <c r="H8" s="56" t="s">
        <v>44</v>
      </c>
      <c r="I8" s="56" t="s">
        <v>45</v>
      </c>
      <c r="J8" s="55" t="s">
        <v>46</v>
      </c>
      <c r="K8" s="107" t="s">
        <v>47</v>
      </c>
    </row>
    <row r="9" spans="1:11">
      <c r="A9" s="195">
        <v>44407</v>
      </c>
      <c r="B9" s="156" t="s">
        <v>152</v>
      </c>
      <c r="C9" t="s">
        <v>153</v>
      </c>
      <c r="D9" t="s">
        <v>154</v>
      </c>
      <c r="E9" s="156" t="s">
        <v>155</v>
      </c>
      <c r="F9" s="156" t="s">
        <v>98</v>
      </c>
      <c r="G9" s="156" t="s">
        <v>156</v>
      </c>
      <c r="H9" s="156" t="s">
        <v>156</v>
      </c>
      <c r="I9" s="156" t="s">
        <v>156</v>
      </c>
      <c r="J9" s="156" t="s">
        <v>123</v>
      </c>
      <c r="K9" s="156" t="s">
        <v>156</v>
      </c>
    </row>
  </sheetData>
  <mergeCells count="1">
    <mergeCell ref="A7:K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630F6-0FD1-4F29-B187-4EF25424C34B}">
  <dimension ref="A1:M50"/>
  <sheetViews>
    <sheetView showGridLines="0" workbookViewId="0">
      <selection activeCell="E22" sqref="E22:E23"/>
    </sheetView>
  </sheetViews>
  <sheetFormatPr baseColWidth="10" defaultRowHeight="15"/>
  <sheetData>
    <row r="1" spans="1:13">
      <c r="A1" s="256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>
      <c r="A2" s="256" t="s">
        <v>119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</row>
    <row r="3" spans="1:13">
      <c r="A3" s="120"/>
      <c r="B3" s="120"/>
      <c r="C3" s="120"/>
      <c r="D3" s="120"/>
      <c r="E3" s="120"/>
      <c r="F3" s="257">
        <v>2020</v>
      </c>
      <c r="G3" s="257"/>
      <c r="H3" s="257"/>
      <c r="I3" s="120"/>
      <c r="J3" s="120"/>
      <c r="K3" s="120"/>
      <c r="L3" s="120"/>
      <c r="M3" s="120"/>
    </row>
    <row r="4" spans="1:13">
      <c r="A4" s="34" t="s">
        <v>2</v>
      </c>
      <c r="B4" s="34" t="s">
        <v>3</v>
      </c>
      <c r="C4" s="34" t="s">
        <v>4</v>
      </c>
      <c r="D4" s="34" t="s">
        <v>5</v>
      </c>
      <c r="E4" s="34" t="s">
        <v>6</v>
      </c>
      <c r="F4" s="34" t="s">
        <v>7</v>
      </c>
      <c r="G4" s="34" t="s">
        <v>8</v>
      </c>
      <c r="H4" s="34" t="s">
        <v>9</v>
      </c>
      <c r="I4" s="34" t="s">
        <v>10</v>
      </c>
      <c r="J4" s="34" t="s">
        <v>11</v>
      </c>
      <c r="K4" s="34" t="s">
        <v>12</v>
      </c>
      <c r="L4" s="34" t="s">
        <v>13</v>
      </c>
      <c r="M4" s="34" t="s">
        <v>14</v>
      </c>
    </row>
    <row r="5" spans="1:13">
      <c r="A5" s="4" t="s">
        <v>15</v>
      </c>
      <c r="B5" s="5">
        <v>3</v>
      </c>
      <c r="C5" s="5">
        <v>3</v>
      </c>
      <c r="D5" s="5">
        <v>3</v>
      </c>
      <c r="E5" s="5">
        <v>3</v>
      </c>
      <c r="F5" s="5">
        <v>3</v>
      </c>
      <c r="G5" s="5">
        <v>3</v>
      </c>
      <c r="H5" s="5">
        <v>3</v>
      </c>
      <c r="I5" s="5">
        <v>3</v>
      </c>
      <c r="J5" s="5">
        <v>3</v>
      </c>
      <c r="K5" s="5">
        <v>5</v>
      </c>
      <c r="L5" s="5">
        <v>5</v>
      </c>
      <c r="M5" s="5">
        <v>5</v>
      </c>
    </row>
    <row r="6" spans="1:13">
      <c r="A6" s="4" t="s">
        <v>16</v>
      </c>
      <c r="B6" s="6">
        <f>(B5*180)-(8*B8)</f>
        <v>540</v>
      </c>
      <c r="C6" s="6">
        <f>(C5*180)-(8*C8)</f>
        <v>540</v>
      </c>
      <c r="D6" s="6">
        <f t="shared" ref="D6:M6" si="0">(D5*180)-(8*D8)</f>
        <v>540</v>
      </c>
      <c r="E6" s="6">
        <f t="shared" si="0"/>
        <v>540</v>
      </c>
      <c r="F6" s="6">
        <f t="shared" si="0"/>
        <v>540</v>
      </c>
      <c r="G6" s="6">
        <f t="shared" si="0"/>
        <v>540</v>
      </c>
      <c r="H6" s="6">
        <f t="shared" si="0"/>
        <v>540</v>
      </c>
      <c r="I6" s="6">
        <f t="shared" si="0"/>
        <v>540</v>
      </c>
      <c r="J6" s="6">
        <f t="shared" si="0"/>
        <v>540</v>
      </c>
      <c r="K6" s="6">
        <f t="shared" si="0"/>
        <v>900</v>
      </c>
      <c r="L6" s="6">
        <f t="shared" si="0"/>
        <v>900</v>
      </c>
      <c r="M6" s="6">
        <f t="shared" si="0"/>
        <v>900</v>
      </c>
    </row>
    <row r="7" spans="1:13">
      <c r="A7" s="7" t="s">
        <v>17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  <row r="8" spans="1:13">
      <c r="A8" s="9" t="s">
        <v>18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</row>
    <row r="9" spans="1:13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>
      <c r="A10" s="4" t="s">
        <v>20</v>
      </c>
      <c r="B10" s="13">
        <f t="shared" ref="B10:M10" si="1">B7*1000000/B6</f>
        <v>0</v>
      </c>
      <c r="C10" s="13">
        <f t="shared" si="1"/>
        <v>0</v>
      </c>
      <c r="D10" s="13">
        <f t="shared" si="1"/>
        <v>0</v>
      </c>
      <c r="E10" s="13">
        <f t="shared" si="1"/>
        <v>0</v>
      </c>
      <c r="F10" s="13">
        <f t="shared" si="1"/>
        <v>0</v>
      </c>
      <c r="G10" s="13">
        <f t="shared" si="1"/>
        <v>0</v>
      </c>
      <c r="H10" s="13">
        <f t="shared" si="1"/>
        <v>0</v>
      </c>
      <c r="I10" s="13">
        <f t="shared" si="1"/>
        <v>0</v>
      </c>
      <c r="J10" s="13">
        <f t="shared" si="1"/>
        <v>0</v>
      </c>
      <c r="K10" s="13">
        <f t="shared" si="1"/>
        <v>0</v>
      </c>
      <c r="L10" s="13">
        <f t="shared" si="1"/>
        <v>0</v>
      </c>
      <c r="M10" s="13">
        <f t="shared" si="1"/>
        <v>0</v>
      </c>
    </row>
    <row r="11" spans="1:13">
      <c r="A11" s="4" t="s">
        <v>21</v>
      </c>
      <c r="B11" s="13">
        <f t="shared" ref="B11:M11" si="2">B8*1000000/B6</f>
        <v>0</v>
      </c>
      <c r="C11" s="13">
        <f t="shared" si="2"/>
        <v>0</v>
      </c>
      <c r="D11" s="13">
        <f t="shared" si="2"/>
        <v>0</v>
      </c>
      <c r="E11" s="13">
        <f t="shared" si="2"/>
        <v>0</v>
      </c>
      <c r="F11" s="13">
        <f t="shared" si="2"/>
        <v>0</v>
      </c>
      <c r="G11" s="13">
        <f t="shared" si="2"/>
        <v>0</v>
      </c>
      <c r="H11" s="13">
        <f t="shared" si="2"/>
        <v>0</v>
      </c>
      <c r="I11" s="13">
        <f t="shared" si="2"/>
        <v>0</v>
      </c>
      <c r="J11" s="13">
        <f t="shared" si="2"/>
        <v>0</v>
      </c>
      <c r="K11" s="13">
        <f t="shared" si="2"/>
        <v>0</v>
      </c>
      <c r="L11" s="13">
        <f t="shared" si="2"/>
        <v>0</v>
      </c>
      <c r="M11" s="13">
        <f t="shared" si="2"/>
        <v>0</v>
      </c>
    </row>
    <row r="12" spans="1:13">
      <c r="A12" s="9" t="s">
        <v>22</v>
      </c>
      <c r="B12" s="14">
        <f>B8</f>
        <v>0</v>
      </c>
      <c r="C12" s="14">
        <f t="shared" ref="C12:M12" si="3">+B12+C8</f>
        <v>0</v>
      </c>
      <c r="D12" s="14">
        <f t="shared" si="3"/>
        <v>0</v>
      </c>
      <c r="E12" s="14">
        <f t="shared" si="3"/>
        <v>0</v>
      </c>
      <c r="F12" s="14">
        <f t="shared" si="3"/>
        <v>0</v>
      </c>
      <c r="G12" s="14">
        <f t="shared" si="3"/>
        <v>0</v>
      </c>
      <c r="H12" s="14">
        <f t="shared" si="3"/>
        <v>0</v>
      </c>
      <c r="I12" s="14">
        <f t="shared" si="3"/>
        <v>0</v>
      </c>
      <c r="J12" s="14">
        <f t="shared" si="3"/>
        <v>0</v>
      </c>
      <c r="K12" s="14">
        <f t="shared" si="3"/>
        <v>0</v>
      </c>
      <c r="L12" s="14">
        <f t="shared" si="3"/>
        <v>0</v>
      </c>
      <c r="M12" s="14">
        <f t="shared" si="3"/>
        <v>0</v>
      </c>
    </row>
    <row r="13" spans="1:13">
      <c r="A13" s="9" t="s">
        <v>23</v>
      </c>
      <c r="B13" s="15">
        <f t="shared" ref="B13:M13" si="4">B7*100/B5</f>
        <v>0</v>
      </c>
      <c r="C13" s="15">
        <f t="shared" si="4"/>
        <v>0</v>
      </c>
      <c r="D13" s="15">
        <f t="shared" si="4"/>
        <v>0</v>
      </c>
      <c r="E13" s="15">
        <f t="shared" si="4"/>
        <v>0</v>
      </c>
      <c r="F13" s="15">
        <f t="shared" si="4"/>
        <v>0</v>
      </c>
      <c r="G13" s="15">
        <f t="shared" si="4"/>
        <v>0</v>
      </c>
      <c r="H13" s="15">
        <f t="shared" si="4"/>
        <v>0</v>
      </c>
      <c r="I13" s="15">
        <f t="shared" si="4"/>
        <v>0</v>
      </c>
      <c r="J13" s="15">
        <f t="shared" si="4"/>
        <v>0</v>
      </c>
      <c r="K13" s="15">
        <f t="shared" si="4"/>
        <v>0</v>
      </c>
      <c r="L13" s="15">
        <f t="shared" si="4"/>
        <v>0</v>
      </c>
      <c r="M13" s="15">
        <f t="shared" si="4"/>
        <v>0</v>
      </c>
    </row>
    <row r="14" spans="1:13">
      <c r="A14" s="16" t="s">
        <v>24</v>
      </c>
      <c r="B14" s="17">
        <f t="shared" ref="B14:M14" si="5">B8*100/B5</f>
        <v>0</v>
      </c>
      <c r="C14" s="17">
        <f t="shared" si="5"/>
        <v>0</v>
      </c>
      <c r="D14" s="17">
        <f t="shared" si="5"/>
        <v>0</v>
      </c>
      <c r="E14" s="17">
        <f t="shared" si="5"/>
        <v>0</v>
      </c>
      <c r="F14" s="17">
        <f t="shared" si="5"/>
        <v>0</v>
      </c>
      <c r="G14" s="17">
        <f t="shared" si="5"/>
        <v>0</v>
      </c>
      <c r="H14" s="17">
        <f t="shared" si="5"/>
        <v>0</v>
      </c>
      <c r="I14" s="17">
        <f t="shared" si="5"/>
        <v>0</v>
      </c>
      <c r="J14" s="17">
        <f t="shared" si="5"/>
        <v>0</v>
      </c>
      <c r="K14" s="17">
        <f t="shared" si="5"/>
        <v>0</v>
      </c>
      <c r="L14" s="17">
        <f t="shared" si="5"/>
        <v>0</v>
      </c>
      <c r="M14" s="17">
        <f t="shared" si="5"/>
        <v>0</v>
      </c>
    </row>
    <row r="15" spans="1:13">
      <c r="A15" s="18" t="s">
        <v>25</v>
      </c>
      <c r="B15" s="19">
        <f>+B14</f>
        <v>0</v>
      </c>
      <c r="C15" s="19">
        <f>+(C12*100)/AVERAGE(B5:C5)</f>
        <v>0</v>
      </c>
      <c r="D15" s="19">
        <f>+(D12*100)/AVERAGE(B5:D5)</f>
        <v>0</v>
      </c>
      <c r="E15" s="19">
        <f>+(E12*100)/AVERAGE(B5:E5)</f>
        <v>0</v>
      </c>
      <c r="F15" s="19">
        <f>+(F12*100)/AVERAGE(B5:F5)</f>
        <v>0</v>
      </c>
      <c r="G15" s="19">
        <f>+(G12*100)/AVERAGE(B5:G5)</f>
        <v>0</v>
      </c>
      <c r="H15" s="19">
        <f>+(H12*100)/AVERAGE(B5:H5)</f>
        <v>0</v>
      </c>
      <c r="I15" s="19">
        <f>+(I12*100)/AVERAGE(B5:I5)</f>
        <v>0</v>
      </c>
      <c r="J15" s="19">
        <f>+(J12*100)/AVERAGE(B5:J5)</f>
        <v>0</v>
      </c>
      <c r="K15" s="19">
        <f>+(K12*100)/AVERAGE(B5:K5)</f>
        <v>0</v>
      </c>
      <c r="L15" s="19">
        <f>+(L12*100)/AVERAGE(B5:L5)</f>
        <v>0</v>
      </c>
      <c r="M15" s="19">
        <f>+(M12*100)/AVERAGE(B5:M5)</f>
        <v>0</v>
      </c>
    </row>
    <row r="16" spans="1:13">
      <c r="A16" s="20" t="s">
        <v>26</v>
      </c>
      <c r="B16" s="21">
        <f>AVERAGE(B5:M5)</f>
        <v>3.5</v>
      </c>
      <c r="C16" s="22"/>
      <c r="D16" s="22"/>
      <c r="E16" s="23"/>
      <c r="F16" s="22"/>
      <c r="G16" s="22"/>
      <c r="H16" s="22"/>
      <c r="I16" s="22"/>
      <c r="J16" s="22"/>
      <c r="K16" s="22"/>
      <c r="L16" s="22"/>
      <c r="M16" s="22"/>
    </row>
    <row r="17" spans="1:13">
      <c r="A17" s="24" t="s">
        <v>27</v>
      </c>
      <c r="B17" s="25">
        <f>SUM(B7:M7)</f>
        <v>0</v>
      </c>
      <c r="C17" s="22"/>
      <c r="D17" s="22"/>
      <c r="E17" s="220"/>
      <c r="F17" s="220"/>
      <c r="G17" s="220"/>
      <c r="H17" s="220"/>
      <c r="I17" s="23"/>
      <c r="J17" s="22"/>
      <c r="K17" s="22"/>
      <c r="L17" s="22"/>
      <c r="M17" s="22"/>
    </row>
    <row r="18" spans="1:13">
      <c r="A18" s="26" t="s">
        <v>22</v>
      </c>
      <c r="B18" s="25">
        <f>SUM(B8:M8)</f>
        <v>0</v>
      </c>
      <c r="C18" s="22"/>
      <c r="D18" s="22"/>
      <c r="E18" s="23"/>
      <c r="F18" s="22"/>
      <c r="G18" s="22"/>
      <c r="H18" s="22"/>
      <c r="I18" s="27"/>
      <c r="J18" s="22"/>
      <c r="K18" s="22"/>
      <c r="L18" s="22"/>
      <c r="M18" s="22"/>
    </row>
    <row r="19" spans="1:13">
      <c r="A19" s="20" t="s">
        <v>28</v>
      </c>
      <c r="B19" s="28">
        <f>B17*100/B16</f>
        <v>0</v>
      </c>
      <c r="C19" s="22"/>
      <c r="D19" s="22"/>
      <c r="E19" s="23"/>
      <c r="F19" s="22"/>
      <c r="G19" s="22"/>
      <c r="H19" s="22"/>
      <c r="I19" s="29"/>
      <c r="J19" s="22"/>
      <c r="K19" s="22"/>
      <c r="L19" s="22"/>
      <c r="M19" s="22"/>
    </row>
    <row r="20" spans="1:13">
      <c r="A20" s="20" t="s">
        <v>29</v>
      </c>
      <c r="B20" s="30">
        <f>B17*1000000/SUM(B6:M6)</f>
        <v>0</v>
      </c>
      <c r="C20" s="22"/>
      <c r="D20" s="22"/>
      <c r="E20" s="23"/>
      <c r="F20" s="22"/>
      <c r="G20" s="22"/>
      <c r="H20" s="22"/>
      <c r="I20" s="29"/>
      <c r="J20" s="22"/>
      <c r="K20" s="22"/>
      <c r="L20" s="22"/>
      <c r="M20" s="22"/>
    </row>
    <row r="21" spans="1:13">
      <c r="A21" s="20" t="s">
        <v>30</v>
      </c>
      <c r="B21" s="31">
        <f>B18*1000000/SUM(B6:M6)</f>
        <v>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0" t="s">
        <v>31</v>
      </c>
      <c r="B22" s="28">
        <f>+B18*100/B16</f>
        <v>0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20" t="s">
        <v>32</v>
      </c>
      <c r="B23" s="25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0" t="s">
        <v>33</v>
      </c>
      <c r="B24" s="25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32" t="s">
        <v>34</v>
      </c>
      <c r="B25" s="33">
        <f>SUM(B22:B24)</f>
        <v>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</row>
    <row r="27" spans="1:13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</row>
    <row r="28" spans="1:13">
      <c r="A28" s="258">
        <v>2021</v>
      </c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</row>
    <row r="29" spans="1:13">
      <c r="A29" s="34" t="s">
        <v>2</v>
      </c>
      <c r="B29" s="34" t="s">
        <v>3</v>
      </c>
      <c r="C29" s="34" t="s">
        <v>4</v>
      </c>
      <c r="D29" s="34" t="s">
        <v>5</v>
      </c>
      <c r="E29" s="34" t="s">
        <v>6</v>
      </c>
      <c r="F29" s="34" t="s">
        <v>7</v>
      </c>
      <c r="G29" s="34" t="s">
        <v>8</v>
      </c>
      <c r="H29" s="34" t="s">
        <v>9</v>
      </c>
      <c r="I29" s="34" t="s">
        <v>10</v>
      </c>
      <c r="J29" s="34" t="s">
        <v>11</v>
      </c>
      <c r="K29" s="34" t="s">
        <v>12</v>
      </c>
      <c r="L29" s="34" t="s">
        <v>13</v>
      </c>
      <c r="M29" s="34" t="s">
        <v>14</v>
      </c>
    </row>
    <row r="30" spans="1:13">
      <c r="A30" s="4" t="s">
        <v>15</v>
      </c>
      <c r="B30" s="5">
        <v>3</v>
      </c>
      <c r="C30" s="5">
        <v>3</v>
      </c>
      <c r="D30" s="5">
        <v>3</v>
      </c>
      <c r="E30" s="5">
        <v>3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113">
        <v>0</v>
      </c>
      <c r="L30" s="5">
        <v>0</v>
      </c>
      <c r="M30" s="5">
        <v>0</v>
      </c>
    </row>
    <row r="31" spans="1:13">
      <c r="A31" s="4" t="s">
        <v>16</v>
      </c>
      <c r="B31" s="6">
        <f>(B30*180)-(8*B33)</f>
        <v>540</v>
      </c>
      <c r="C31" s="6">
        <f>(C30*180)-(8*C33)</f>
        <v>540</v>
      </c>
      <c r="D31" s="6">
        <f t="shared" ref="D31:M31" si="6">(D30*180)-(8*D33)</f>
        <v>540</v>
      </c>
      <c r="E31" s="6">
        <f t="shared" si="6"/>
        <v>540</v>
      </c>
      <c r="F31" s="6">
        <f t="shared" si="6"/>
        <v>0</v>
      </c>
      <c r="G31" s="6">
        <f t="shared" si="6"/>
        <v>0</v>
      </c>
      <c r="H31" s="6">
        <f t="shared" si="6"/>
        <v>0</v>
      </c>
      <c r="I31" s="6">
        <f t="shared" si="6"/>
        <v>0</v>
      </c>
      <c r="J31" s="6">
        <f t="shared" si="6"/>
        <v>0</v>
      </c>
      <c r="K31" s="6">
        <f t="shared" si="6"/>
        <v>0</v>
      </c>
      <c r="L31" s="6">
        <f t="shared" si="6"/>
        <v>0</v>
      </c>
      <c r="M31" s="6">
        <f t="shared" si="6"/>
        <v>0</v>
      </c>
    </row>
    <row r="32" spans="1:13">
      <c r="A32" s="7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1:13">
      <c r="A33" s="9" t="s">
        <v>18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>
      <c r="A34" s="11" t="s">
        <v>19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>
      <c r="A35" s="4" t="s">
        <v>20</v>
      </c>
      <c r="B35" s="13">
        <f t="shared" ref="B35:M35" si="7">B32*1000000/B31</f>
        <v>0</v>
      </c>
      <c r="C35" s="13">
        <f t="shared" si="7"/>
        <v>0</v>
      </c>
      <c r="D35" s="13">
        <f t="shared" si="7"/>
        <v>0</v>
      </c>
      <c r="E35" s="13">
        <f t="shared" si="7"/>
        <v>0</v>
      </c>
      <c r="F35" s="13" t="e">
        <f t="shared" si="7"/>
        <v>#DIV/0!</v>
      </c>
      <c r="G35" s="13" t="e">
        <f t="shared" si="7"/>
        <v>#DIV/0!</v>
      </c>
      <c r="H35" s="13" t="e">
        <f t="shared" si="7"/>
        <v>#DIV/0!</v>
      </c>
      <c r="I35" s="13" t="e">
        <f t="shared" si="7"/>
        <v>#DIV/0!</v>
      </c>
      <c r="J35" s="13" t="e">
        <f t="shared" si="7"/>
        <v>#DIV/0!</v>
      </c>
      <c r="K35" s="13" t="e">
        <f t="shared" si="7"/>
        <v>#DIV/0!</v>
      </c>
      <c r="L35" s="13" t="e">
        <f t="shared" si="7"/>
        <v>#DIV/0!</v>
      </c>
      <c r="M35" s="13" t="e">
        <f t="shared" si="7"/>
        <v>#DIV/0!</v>
      </c>
    </row>
    <row r="36" spans="1:13">
      <c r="A36" s="4" t="s">
        <v>21</v>
      </c>
      <c r="B36" s="13">
        <f t="shared" ref="B36:M36" si="8">B33*1000000/B31</f>
        <v>0</v>
      </c>
      <c r="C36" s="13">
        <f t="shared" si="8"/>
        <v>0</v>
      </c>
      <c r="D36" s="13">
        <f t="shared" si="8"/>
        <v>0</v>
      </c>
      <c r="E36" s="13">
        <f t="shared" si="8"/>
        <v>0</v>
      </c>
      <c r="F36" s="13" t="e">
        <f t="shared" si="8"/>
        <v>#DIV/0!</v>
      </c>
      <c r="G36" s="13" t="e">
        <f t="shared" si="8"/>
        <v>#DIV/0!</v>
      </c>
      <c r="H36" s="13" t="e">
        <f t="shared" si="8"/>
        <v>#DIV/0!</v>
      </c>
      <c r="I36" s="13" t="e">
        <f t="shared" si="8"/>
        <v>#DIV/0!</v>
      </c>
      <c r="J36" s="13" t="e">
        <f t="shared" si="8"/>
        <v>#DIV/0!</v>
      </c>
      <c r="K36" s="13" t="e">
        <f t="shared" si="8"/>
        <v>#DIV/0!</v>
      </c>
      <c r="L36" s="13" t="e">
        <f t="shared" si="8"/>
        <v>#DIV/0!</v>
      </c>
      <c r="M36" s="13" t="e">
        <f t="shared" si="8"/>
        <v>#DIV/0!</v>
      </c>
    </row>
    <row r="37" spans="1:13">
      <c r="A37" s="9" t="s">
        <v>22</v>
      </c>
      <c r="B37" s="14">
        <f>B33</f>
        <v>0</v>
      </c>
      <c r="C37" s="14">
        <f t="shared" ref="C37:M37" si="9">+B37+C33</f>
        <v>0</v>
      </c>
      <c r="D37" s="14">
        <f t="shared" si="9"/>
        <v>0</v>
      </c>
      <c r="E37" s="14">
        <f t="shared" si="9"/>
        <v>0</v>
      </c>
      <c r="F37" s="14">
        <f t="shared" si="9"/>
        <v>0</v>
      </c>
      <c r="G37" s="14">
        <f t="shared" si="9"/>
        <v>0</v>
      </c>
      <c r="H37" s="14">
        <f t="shared" si="9"/>
        <v>0</v>
      </c>
      <c r="I37" s="14">
        <f t="shared" si="9"/>
        <v>0</v>
      </c>
      <c r="J37" s="14">
        <f t="shared" si="9"/>
        <v>0</v>
      </c>
      <c r="K37" s="14">
        <f t="shared" si="9"/>
        <v>0</v>
      </c>
      <c r="L37" s="14">
        <f t="shared" si="9"/>
        <v>0</v>
      </c>
      <c r="M37" s="14">
        <f t="shared" si="9"/>
        <v>0</v>
      </c>
    </row>
    <row r="38" spans="1:13">
      <c r="A38" s="9" t="s">
        <v>23</v>
      </c>
      <c r="B38" s="15">
        <f t="shared" ref="B38:M38" si="10">B32*100/B30</f>
        <v>0</v>
      </c>
      <c r="C38" s="15">
        <f t="shared" si="10"/>
        <v>0</v>
      </c>
      <c r="D38" s="15">
        <f t="shared" si="10"/>
        <v>0</v>
      </c>
      <c r="E38" s="15">
        <f t="shared" si="10"/>
        <v>0</v>
      </c>
      <c r="F38" s="15" t="e">
        <f t="shared" si="10"/>
        <v>#DIV/0!</v>
      </c>
      <c r="G38" s="15" t="e">
        <f t="shared" si="10"/>
        <v>#DIV/0!</v>
      </c>
      <c r="H38" s="15" t="e">
        <f t="shared" si="10"/>
        <v>#DIV/0!</v>
      </c>
      <c r="I38" s="15" t="e">
        <f t="shared" si="10"/>
        <v>#DIV/0!</v>
      </c>
      <c r="J38" s="15" t="e">
        <f t="shared" si="10"/>
        <v>#DIV/0!</v>
      </c>
      <c r="K38" s="15" t="e">
        <f t="shared" si="10"/>
        <v>#DIV/0!</v>
      </c>
      <c r="L38" s="15" t="e">
        <f t="shared" si="10"/>
        <v>#DIV/0!</v>
      </c>
      <c r="M38" s="15" t="e">
        <f t="shared" si="10"/>
        <v>#DIV/0!</v>
      </c>
    </row>
    <row r="39" spans="1:13">
      <c r="A39" s="16" t="s">
        <v>24</v>
      </c>
      <c r="B39" s="17">
        <f t="shared" ref="B39:M39" si="11">B33*100/B30</f>
        <v>0</v>
      </c>
      <c r="C39" s="17">
        <f t="shared" si="11"/>
        <v>0</v>
      </c>
      <c r="D39" s="17">
        <f t="shared" si="11"/>
        <v>0</v>
      </c>
      <c r="E39" s="17">
        <f t="shared" si="11"/>
        <v>0</v>
      </c>
      <c r="F39" s="17" t="e">
        <f t="shared" si="11"/>
        <v>#DIV/0!</v>
      </c>
      <c r="G39" s="17" t="e">
        <f t="shared" si="11"/>
        <v>#DIV/0!</v>
      </c>
      <c r="H39" s="17" t="e">
        <f t="shared" si="11"/>
        <v>#DIV/0!</v>
      </c>
      <c r="I39" s="17" t="e">
        <f t="shared" si="11"/>
        <v>#DIV/0!</v>
      </c>
      <c r="J39" s="17" t="e">
        <f t="shared" si="11"/>
        <v>#DIV/0!</v>
      </c>
      <c r="K39" s="17" t="e">
        <f t="shared" si="11"/>
        <v>#DIV/0!</v>
      </c>
      <c r="L39" s="17" t="e">
        <f t="shared" si="11"/>
        <v>#DIV/0!</v>
      </c>
      <c r="M39" s="17" t="e">
        <f t="shared" si="11"/>
        <v>#DIV/0!</v>
      </c>
    </row>
    <row r="40" spans="1:13">
      <c r="A40" s="18" t="s">
        <v>25</v>
      </c>
      <c r="B40" s="19">
        <f>+B39</f>
        <v>0</v>
      </c>
      <c r="C40" s="19">
        <f>+(C37*100)/AVERAGE(B30:C30)</f>
        <v>0</v>
      </c>
      <c r="D40" s="19">
        <f>+(D37*100)/AVERAGE(B30:D30)</f>
        <v>0</v>
      </c>
      <c r="E40" s="19">
        <f>+(E37*100)/AVERAGE(B30:E30)</f>
        <v>0</v>
      </c>
      <c r="F40" s="19">
        <f>+(F37*100)/AVERAGE(B30:F30)</f>
        <v>0</v>
      </c>
      <c r="G40" s="19">
        <f>+(G37*100)/AVERAGE(B30:G30)</f>
        <v>0</v>
      </c>
      <c r="H40" s="19">
        <f>+(H37*100)/AVERAGE(B30:H30)</f>
        <v>0</v>
      </c>
      <c r="I40" s="19">
        <f>+(I37*100)/AVERAGE(B30:I30)</f>
        <v>0</v>
      </c>
      <c r="J40" s="19">
        <f>+(J37*100)/AVERAGE(B30:J30)</f>
        <v>0</v>
      </c>
      <c r="K40" s="19">
        <f>+(K37*100)/AVERAGE(B30:K30)</f>
        <v>0</v>
      </c>
      <c r="L40" s="19">
        <f>+(L37*100)/AVERAGE(B30:L30)</f>
        <v>0</v>
      </c>
      <c r="M40" s="19">
        <f>+(M37*100)/AVERAGE(B30:M30)</f>
        <v>0</v>
      </c>
    </row>
    <row r="41" spans="1:13">
      <c r="A41" s="20" t="s">
        <v>26</v>
      </c>
      <c r="B41" s="21">
        <f>AVERAGE(B30:M30)</f>
        <v>1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</row>
    <row r="42" spans="1:13">
      <c r="A42" s="24" t="s">
        <v>27</v>
      </c>
      <c r="B42" s="25">
        <f>SUM(B32:M32)</f>
        <v>0</v>
      </c>
      <c r="C42" s="22"/>
      <c r="D42" s="22"/>
      <c r="E42" s="220"/>
      <c r="F42" s="220"/>
      <c r="G42" s="220"/>
      <c r="H42" s="220"/>
      <c r="I42" s="23"/>
      <c r="J42" s="22"/>
      <c r="K42" s="22"/>
      <c r="L42" s="22"/>
      <c r="M42" s="22"/>
    </row>
    <row r="43" spans="1:13">
      <c r="A43" s="26" t="s">
        <v>22</v>
      </c>
      <c r="B43" s="25">
        <f>SUM(B33:M33)</f>
        <v>0</v>
      </c>
      <c r="C43" s="22"/>
      <c r="D43" s="22"/>
      <c r="E43" s="23"/>
      <c r="F43" s="22"/>
      <c r="G43" s="22"/>
      <c r="H43" s="22"/>
      <c r="I43" s="27"/>
      <c r="J43" s="22"/>
      <c r="K43" s="22"/>
      <c r="L43" s="22"/>
      <c r="M43" s="22"/>
    </row>
    <row r="44" spans="1:13">
      <c r="A44" s="20" t="s">
        <v>28</v>
      </c>
      <c r="B44" s="28">
        <f>B42*100/B41</f>
        <v>0</v>
      </c>
      <c r="C44" s="22"/>
      <c r="D44" s="22"/>
      <c r="E44" s="23"/>
      <c r="F44" s="22"/>
      <c r="G44" s="22"/>
      <c r="H44" s="22"/>
      <c r="I44" s="29"/>
      <c r="J44" s="22"/>
      <c r="K44" s="22"/>
      <c r="L44" s="22"/>
      <c r="M44" s="22"/>
    </row>
    <row r="45" spans="1:13">
      <c r="A45" s="20" t="s">
        <v>29</v>
      </c>
      <c r="B45" s="30">
        <f>B42*1000000/SUM(B31:M31)</f>
        <v>0</v>
      </c>
      <c r="C45" s="22"/>
      <c r="D45" s="22"/>
      <c r="E45" s="23"/>
      <c r="F45" s="22"/>
      <c r="G45" s="22"/>
      <c r="H45" s="22"/>
      <c r="I45" s="29"/>
      <c r="J45" s="22"/>
      <c r="K45" s="22"/>
      <c r="L45" s="22"/>
      <c r="M45" s="22"/>
    </row>
    <row r="46" spans="1:13">
      <c r="A46" s="20" t="s">
        <v>30</v>
      </c>
      <c r="B46" s="31">
        <f>B43*1000000/SUM(B31:M31)</f>
        <v>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>
      <c r="A47" s="20" t="s">
        <v>31</v>
      </c>
      <c r="B47" s="28">
        <f>+B43*100/B41</f>
        <v>0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>
      <c r="A48" s="20" t="s">
        <v>32</v>
      </c>
      <c r="B48" s="25">
        <v>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20" t="s">
        <v>33</v>
      </c>
      <c r="B49" s="25">
        <v>0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>
      <c r="A50" s="32" t="s">
        <v>34</v>
      </c>
      <c r="B50" s="33">
        <f>SUM(B47:B49)</f>
        <v>0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</sheetData>
  <mergeCells count="6">
    <mergeCell ref="E42:H42"/>
    <mergeCell ref="A1:M1"/>
    <mergeCell ref="A2:M2"/>
    <mergeCell ref="F3:H3"/>
    <mergeCell ref="E17:H17"/>
    <mergeCell ref="A28:M28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969A-4D5E-47BD-A1D0-FE5E0362B55B}">
  <dimension ref="A1:I32"/>
  <sheetViews>
    <sheetView workbookViewId="0">
      <selection activeCell="N10" sqref="N10"/>
    </sheetView>
  </sheetViews>
  <sheetFormatPr baseColWidth="10" defaultRowHeight="15"/>
  <sheetData>
    <row r="1" spans="1:9" ht="45">
      <c r="A1" s="200" t="s">
        <v>159</v>
      </c>
      <c r="B1" s="200" t="s">
        <v>160</v>
      </c>
      <c r="C1" s="200" t="s">
        <v>161</v>
      </c>
      <c r="D1" s="200" t="s">
        <v>162</v>
      </c>
      <c r="E1" s="200" t="s">
        <v>163</v>
      </c>
      <c r="F1" s="200" t="s">
        <v>164</v>
      </c>
      <c r="G1" s="200" t="s">
        <v>165</v>
      </c>
      <c r="H1" s="200" t="s">
        <v>166</v>
      </c>
      <c r="I1" s="200"/>
    </row>
    <row r="2" spans="1:9">
      <c r="A2" s="201" t="s">
        <v>57</v>
      </c>
      <c r="B2" s="201" t="s">
        <v>56</v>
      </c>
      <c r="C2" s="201" t="s">
        <v>167</v>
      </c>
      <c r="D2" s="201" t="s">
        <v>168</v>
      </c>
      <c r="E2" s="202" t="s">
        <v>169</v>
      </c>
      <c r="F2" s="202" t="s">
        <v>169</v>
      </c>
      <c r="G2" s="201" t="s">
        <v>98</v>
      </c>
      <c r="H2" s="203" t="s">
        <v>105</v>
      </c>
      <c r="I2" s="200"/>
    </row>
    <row r="3" spans="1:9">
      <c r="A3" s="201" t="s">
        <v>170</v>
      </c>
      <c r="B3" s="201" t="s">
        <v>171</v>
      </c>
      <c r="C3" s="201" t="s">
        <v>167</v>
      </c>
      <c r="D3" s="201" t="s">
        <v>172</v>
      </c>
      <c r="E3" s="202" t="s">
        <v>173</v>
      </c>
      <c r="F3" s="202" t="s">
        <v>173</v>
      </c>
      <c r="G3" s="201" t="s">
        <v>98</v>
      </c>
      <c r="H3" s="203" t="s">
        <v>123</v>
      </c>
      <c r="I3" s="200"/>
    </row>
    <row r="4" spans="1:9">
      <c r="A4" s="204" t="s">
        <v>94</v>
      </c>
      <c r="B4" s="204" t="s">
        <v>93</v>
      </c>
      <c r="C4" s="204" t="s">
        <v>174</v>
      </c>
      <c r="D4" s="204" t="s">
        <v>175</v>
      </c>
      <c r="E4" s="205" t="s">
        <v>176</v>
      </c>
      <c r="F4" s="205" t="s">
        <v>176</v>
      </c>
      <c r="G4" s="204" t="s">
        <v>177</v>
      </c>
      <c r="H4" s="206" t="s">
        <v>83</v>
      </c>
      <c r="I4" s="200"/>
    </row>
    <row r="5" spans="1:9">
      <c r="A5" s="204" t="s">
        <v>178</v>
      </c>
      <c r="B5" s="204" t="s">
        <v>179</v>
      </c>
      <c r="C5" s="204" t="s">
        <v>174</v>
      </c>
      <c r="D5" s="204" t="s">
        <v>180</v>
      </c>
      <c r="E5" s="205" t="s">
        <v>176</v>
      </c>
      <c r="F5" s="205" t="s">
        <v>176</v>
      </c>
      <c r="G5" s="204" t="s">
        <v>177</v>
      </c>
      <c r="H5" s="206" t="s">
        <v>95</v>
      </c>
      <c r="I5" s="200"/>
    </row>
    <row r="6" spans="1:9">
      <c r="A6" s="204" t="s">
        <v>181</v>
      </c>
      <c r="B6" s="204" t="s">
        <v>182</v>
      </c>
      <c r="C6" s="204" t="s">
        <v>174</v>
      </c>
      <c r="D6" s="204" t="s">
        <v>183</v>
      </c>
      <c r="E6" s="205" t="s">
        <v>176</v>
      </c>
      <c r="F6" s="205" t="s">
        <v>176</v>
      </c>
      <c r="G6" s="204" t="s">
        <v>177</v>
      </c>
      <c r="H6" s="206" t="s">
        <v>95</v>
      </c>
      <c r="I6" s="200"/>
    </row>
    <row r="7" spans="1:9">
      <c r="A7" s="204" t="s">
        <v>184</v>
      </c>
      <c r="B7" s="204" t="s">
        <v>185</v>
      </c>
      <c r="C7" s="204" t="s">
        <v>174</v>
      </c>
      <c r="D7" s="204" t="s">
        <v>186</v>
      </c>
      <c r="E7" s="205" t="s">
        <v>176</v>
      </c>
      <c r="F7" s="205" t="s">
        <v>176</v>
      </c>
      <c r="G7" s="204" t="s">
        <v>98</v>
      </c>
      <c r="H7" s="206" t="s">
        <v>95</v>
      </c>
      <c r="I7" s="200"/>
    </row>
    <row r="8" spans="1:9">
      <c r="A8" s="207" t="s">
        <v>187</v>
      </c>
      <c r="B8" s="207" t="s">
        <v>188</v>
      </c>
      <c r="C8" s="207" t="s">
        <v>189</v>
      </c>
      <c r="D8" s="207" t="s">
        <v>190</v>
      </c>
      <c r="E8" s="208" t="s">
        <v>176</v>
      </c>
      <c r="F8" s="208" t="s">
        <v>176</v>
      </c>
      <c r="G8" s="207" t="s">
        <v>98</v>
      </c>
      <c r="H8" s="200" t="s">
        <v>95</v>
      </c>
      <c r="I8" s="200"/>
    </row>
    <row r="9" spans="1:9">
      <c r="A9" s="201" t="s">
        <v>191</v>
      </c>
      <c r="B9" s="201" t="s">
        <v>192</v>
      </c>
      <c r="C9" s="201" t="s">
        <v>167</v>
      </c>
      <c r="D9" s="201" t="s">
        <v>193</v>
      </c>
      <c r="E9" s="202" t="s">
        <v>194</v>
      </c>
      <c r="F9" s="202" t="s">
        <v>194</v>
      </c>
      <c r="G9" s="201" t="s">
        <v>98</v>
      </c>
      <c r="H9" s="203" t="s">
        <v>72</v>
      </c>
      <c r="I9" s="200"/>
    </row>
    <row r="10" spans="1:9">
      <c r="A10" s="207" t="s">
        <v>195</v>
      </c>
      <c r="B10" s="207" t="s">
        <v>196</v>
      </c>
      <c r="C10" s="207" t="s">
        <v>189</v>
      </c>
      <c r="D10" s="207" t="s">
        <v>197</v>
      </c>
      <c r="E10" s="208" t="s">
        <v>198</v>
      </c>
      <c r="F10" s="208" t="s">
        <v>198</v>
      </c>
      <c r="G10" s="207" t="s">
        <v>98</v>
      </c>
      <c r="H10" s="200" t="s">
        <v>105</v>
      </c>
      <c r="I10" s="200"/>
    </row>
    <row r="11" spans="1:9">
      <c r="A11" s="207" t="s">
        <v>199</v>
      </c>
      <c r="B11" s="207" t="s">
        <v>200</v>
      </c>
      <c r="C11" s="207" t="s">
        <v>189</v>
      </c>
      <c r="D11" s="207" t="s">
        <v>201</v>
      </c>
      <c r="E11" s="208" t="s">
        <v>198</v>
      </c>
      <c r="F11" s="208" t="s">
        <v>198</v>
      </c>
      <c r="G11" s="207" t="s">
        <v>98</v>
      </c>
      <c r="H11" s="200" t="s">
        <v>105</v>
      </c>
      <c r="I11" s="200"/>
    </row>
    <row r="12" spans="1:9">
      <c r="A12" s="207" t="s">
        <v>57</v>
      </c>
      <c r="B12" s="207" t="s">
        <v>56</v>
      </c>
      <c r="C12" s="207" t="s">
        <v>189</v>
      </c>
      <c r="D12" s="207" t="s">
        <v>202</v>
      </c>
      <c r="E12" s="208" t="s">
        <v>198</v>
      </c>
      <c r="F12" s="208" t="s">
        <v>198</v>
      </c>
      <c r="G12" s="207" t="s">
        <v>98</v>
      </c>
      <c r="H12" s="200" t="s">
        <v>105</v>
      </c>
      <c r="I12" s="200"/>
    </row>
    <row r="13" spans="1:9">
      <c r="A13" s="207" t="s">
        <v>203</v>
      </c>
      <c r="B13" s="207" t="s">
        <v>204</v>
      </c>
      <c r="C13" s="207" t="s">
        <v>189</v>
      </c>
      <c r="D13" s="207" t="s">
        <v>205</v>
      </c>
      <c r="E13" s="208" t="s">
        <v>198</v>
      </c>
      <c r="F13" s="208" t="s">
        <v>198</v>
      </c>
      <c r="G13" s="207" t="s">
        <v>98</v>
      </c>
      <c r="H13" s="200" t="s">
        <v>105</v>
      </c>
      <c r="I13" s="200"/>
    </row>
    <row r="14" spans="1:9">
      <c r="A14" s="207" t="s">
        <v>206</v>
      </c>
      <c r="B14" s="207" t="s">
        <v>207</v>
      </c>
      <c r="C14" s="207" t="s">
        <v>189</v>
      </c>
      <c r="D14" s="207" t="s">
        <v>208</v>
      </c>
      <c r="E14" s="208" t="s">
        <v>198</v>
      </c>
      <c r="F14" s="208" t="s">
        <v>198</v>
      </c>
      <c r="G14" s="207" t="s">
        <v>98</v>
      </c>
      <c r="H14" s="200" t="s">
        <v>105</v>
      </c>
      <c r="I14" s="200"/>
    </row>
    <row r="15" spans="1:9">
      <c r="A15" s="201" t="s">
        <v>209</v>
      </c>
      <c r="B15" s="201" t="s">
        <v>210</v>
      </c>
      <c r="C15" s="201" t="s">
        <v>167</v>
      </c>
      <c r="D15" s="201" t="s">
        <v>211</v>
      </c>
      <c r="E15" s="202" t="s">
        <v>212</v>
      </c>
      <c r="F15" s="202" t="s">
        <v>213</v>
      </c>
      <c r="G15" s="201" t="s">
        <v>98</v>
      </c>
      <c r="H15" s="203" t="s">
        <v>105</v>
      </c>
      <c r="I15" s="200"/>
    </row>
    <row r="16" spans="1:9">
      <c r="A16" s="204" t="s">
        <v>214</v>
      </c>
      <c r="B16" s="204" t="s">
        <v>215</v>
      </c>
      <c r="C16" s="204" t="s">
        <v>174</v>
      </c>
      <c r="D16" s="204" t="s">
        <v>216</v>
      </c>
      <c r="E16" s="205" t="s">
        <v>217</v>
      </c>
      <c r="F16" s="205" t="s">
        <v>217</v>
      </c>
      <c r="G16" s="204" t="s">
        <v>177</v>
      </c>
      <c r="H16" s="206" t="s">
        <v>83</v>
      </c>
      <c r="I16" s="200"/>
    </row>
    <row r="17" spans="1:9">
      <c r="A17" s="201" t="s">
        <v>218</v>
      </c>
      <c r="B17" s="201" t="s">
        <v>219</v>
      </c>
      <c r="C17" s="201" t="s">
        <v>167</v>
      </c>
      <c r="D17" s="201" t="s">
        <v>220</v>
      </c>
      <c r="E17" s="202" t="s">
        <v>221</v>
      </c>
      <c r="F17" s="202" t="s">
        <v>222</v>
      </c>
      <c r="G17" s="201" t="s">
        <v>98</v>
      </c>
      <c r="H17" s="203" t="s">
        <v>105</v>
      </c>
      <c r="I17" s="200"/>
    </row>
    <row r="18" spans="1:9">
      <c r="A18" s="201" t="s">
        <v>64</v>
      </c>
      <c r="B18" s="201" t="s">
        <v>223</v>
      </c>
      <c r="C18" s="201" t="s">
        <v>167</v>
      </c>
      <c r="D18" s="201" t="s">
        <v>224</v>
      </c>
      <c r="E18" s="202" t="s">
        <v>225</v>
      </c>
      <c r="F18" s="202" t="s">
        <v>225</v>
      </c>
      <c r="G18" s="201" t="s">
        <v>98</v>
      </c>
      <c r="H18" s="203" t="s">
        <v>53</v>
      </c>
      <c r="I18" s="200"/>
    </row>
    <row r="19" spans="1:9" ht="30">
      <c r="A19" s="207" t="s">
        <v>226</v>
      </c>
      <c r="B19" s="207" t="s">
        <v>227</v>
      </c>
      <c r="C19" s="207" t="s">
        <v>189</v>
      </c>
      <c r="D19" s="207" t="s">
        <v>228</v>
      </c>
      <c r="E19" s="208" t="s">
        <v>229</v>
      </c>
      <c r="F19" s="208" t="s">
        <v>230</v>
      </c>
      <c r="G19" s="207" t="s">
        <v>98</v>
      </c>
      <c r="H19" s="200" t="s">
        <v>105</v>
      </c>
      <c r="I19" s="200" t="s">
        <v>231</v>
      </c>
    </row>
    <row r="20" spans="1:9">
      <c r="A20" s="207" t="s">
        <v>232</v>
      </c>
      <c r="B20" s="207" t="s">
        <v>233</v>
      </c>
      <c r="C20" s="207" t="s">
        <v>189</v>
      </c>
      <c r="D20" s="207" t="s">
        <v>234</v>
      </c>
      <c r="E20" s="208" t="s">
        <v>235</v>
      </c>
      <c r="F20" s="208" t="s">
        <v>236</v>
      </c>
      <c r="G20" s="207" t="s">
        <v>98</v>
      </c>
      <c r="H20" s="200" t="s">
        <v>105</v>
      </c>
      <c r="I20" s="200"/>
    </row>
    <row r="21" spans="1:9">
      <c r="A21" s="207" t="s">
        <v>237</v>
      </c>
      <c r="B21" s="207" t="s">
        <v>238</v>
      </c>
      <c r="C21" s="207" t="s">
        <v>189</v>
      </c>
      <c r="D21" s="207" t="s">
        <v>239</v>
      </c>
      <c r="E21" s="208" t="s">
        <v>229</v>
      </c>
      <c r="F21" s="208" t="s">
        <v>236</v>
      </c>
      <c r="G21" s="207" t="s">
        <v>98</v>
      </c>
      <c r="H21" s="200" t="s">
        <v>53</v>
      </c>
      <c r="I21" s="200"/>
    </row>
    <row r="22" spans="1:9">
      <c r="A22" s="201" t="s">
        <v>240</v>
      </c>
      <c r="B22" s="201" t="s">
        <v>241</v>
      </c>
      <c r="C22" s="201" t="s">
        <v>167</v>
      </c>
      <c r="D22" s="201" t="s">
        <v>242</v>
      </c>
      <c r="E22" s="202" t="s">
        <v>243</v>
      </c>
      <c r="F22" s="202" t="s">
        <v>244</v>
      </c>
      <c r="G22" s="201" t="s">
        <v>177</v>
      </c>
      <c r="H22" s="203" t="s">
        <v>95</v>
      </c>
      <c r="I22" s="200"/>
    </row>
    <row r="23" spans="1:9">
      <c r="A23" s="207" t="s">
        <v>245</v>
      </c>
      <c r="B23" s="207" t="s">
        <v>246</v>
      </c>
      <c r="C23" s="207" t="s">
        <v>189</v>
      </c>
      <c r="D23" s="207" t="s">
        <v>247</v>
      </c>
      <c r="E23" s="208" t="s">
        <v>248</v>
      </c>
      <c r="F23" s="208" t="s">
        <v>248</v>
      </c>
      <c r="G23" s="207" t="s">
        <v>98</v>
      </c>
      <c r="H23" s="200" t="s">
        <v>105</v>
      </c>
      <c r="I23" s="200"/>
    </row>
    <row r="24" spans="1:9">
      <c r="A24" s="204" t="s">
        <v>249</v>
      </c>
      <c r="B24" s="204" t="s">
        <v>250</v>
      </c>
      <c r="C24" s="204" t="s">
        <v>174</v>
      </c>
      <c r="D24" s="204" t="s">
        <v>251</v>
      </c>
      <c r="E24" s="205" t="s">
        <v>252</v>
      </c>
      <c r="F24" s="205" t="s">
        <v>253</v>
      </c>
      <c r="G24" s="204" t="s">
        <v>177</v>
      </c>
      <c r="H24" s="206" t="s">
        <v>53</v>
      </c>
      <c r="I24" s="200"/>
    </row>
    <row r="25" spans="1:9">
      <c r="A25" s="201" t="s">
        <v>60</v>
      </c>
      <c r="B25" s="201" t="s">
        <v>254</v>
      </c>
      <c r="C25" s="201" t="s">
        <v>167</v>
      </c>
      <c r="D25" s="201" t="s">
        <v>255</v>
      </c>
      <c r="E25" s="202" t="s">
        <v>256</v>
      </c>
      <c r="F25" s="202" t="s">
        <v>256</v>
      </c>
      <c r="G25" s="201" t="s">
        <v>177</v>
      </c>
      <c r="H25" s="203" t="s">
        <v>53</v>
      </c>
      <c r="I25" s="200"/>
    </row>
    <row r="26" spans="1:9">
      <c r="A26" s="207" t="s">
        <v>257</v>
      </c>
      <c r="B26" s="207" t="s">
        <v>258</v>
      </c>
      <c r="C26" s="207" t="s">
        <v>189</v>
      </c>
      <c r="D26" s="207" t="s">
        <v>259</v>
      </c>
      <c r="E26" s="208" t="s">
        <v>260</v>
      </c>
      <c r="F26" s="208" t="s">
        <v>261</v>
      </c>
      <c r="G26" s="207" t="s">
        <v>98</v>
      </c>
      <c r="H26" s="200" t="s">
        <v>105</v>
      </c>
      <c r="I26" s="200"/>
    </row>
    <row r="27" spans="1:9">
      <c r="A27" s="207" t="s">
        <v>262</v>
      </c>
      <c r="B27" s="207" t="s">
        <v>263</v>
      </c>
      <c r="C27" s="207" t="s">
        <v>189</v>
      </c>
      <c r="D27" s="207" t="s">
        <v>264</v>
      </c>
      <c r="E27" s="208" t="s">
        <v>265</v>
      </c>
      <c r="F27" s="208" t="s">
        <v>266</v>
      </c>
      <c r="G27" s="207" t="s">
        <v>98</v>
      </c>
      <c r="H27" s="200" t="s">
        <v>105</v>
      </c>
      <c r="I27" s="200"/>
    </row>
    <row r="28" spans="1:9">
      <c r="A28" s="204" t="s">
        <v>267</v>
      </c>
      <c r="B28" s="204" t="s">
        <v>268</v>
      </c>
      <c r="C28" s="204" t="s">
        <v>174</v>
      </c>
      <c r="D28" s="204" t="s">
        <v>269</v>
      </c>
      <c r="E28" s="205" t="s">
        <v>270</v>
      </c>
      <c r="F28" s="205" t="s">
        <v>270</v>
      </c>
      <c r="G28" s="204" t="s">
        <v>177</v>
      </c>
      <c r="H28" s="206" t="s">
        <v>105</v>
      </c>
      <c r="I28" s="200"/>
    </row>
    <row r="29" spans="1:9">
      <c r="A29" s="201" t="s">
        <v>271</v>
      </c>
      <c r="B29" s="201" t="s">
        <v>272</v>
      </c>
      <c r="C29" s="201" t="s">
        <v>167</v>
      </c>
      <c r="D29" s="201" t="s">
        <v>273</v>
      </c>
      <c r="E29" s="202" t="s">
        <v>274</v>
      </c>
      <c r="F29" s="202" t="s">
        <v>274</v>
      </c>
      <c r="G29" s="201" t="s">
        <v>177</v>
      </c>
      <c r="H29" s="203" t="s">
        <v>105</v>
      </c>
      <c r="I29" s="200"/>
    </row>
    <row r="30" spans="1:9">
      <c r="A30" s="204" t="s">
        <v>275</v>
      </c>
      <c r="B30" s="204" t="s">
        <v>276</v>
      </c>
      <c r="C30" s="204" t="s">
        <v>174</v>
      </c>
      <c r="D30" s="204" t="s">
        <v>277</v>
      </c>
      <c r="E30" s="205" t="s">
        <v>278</v>
      </c>
      <c r="F30" s="205" t="s">
        <v>278</v>
      </c>
      <c r="G30" s="204" t="s">
        <v>98</v>
      </c>
      <c r="H30" s="206" t="s">
        <v>105</v>
      </c>
      <c r="I30" s="200"/>
    </row>
    <row r="31" spans="1:9">
      <c r="A31" s="207" t="s">
        <v>279</v>
      </c>
      <c r="B31" s="207" t="s">
        <v>280</v>
      </c>
      <c r="C31" s="207" t="s">
        <v>189</v>
      </c>
      <c r="D31" s="207" t="s">
        <v>281</v>
      </c>
      <c r="E31" s="208" t="s">
        <v>282</v>
      </c>
      <c r="F31" s="208" t="s">
        <v>283</v>
      </c>
      <c r="G31" s="207" t="s">
        <v>98</v>
      </c>
      <c r="H31" s="200" t="s">
        <v>105</v>
      </c>
      <c r="I31" s="200"/>
    </row>
    <row r="32" spans="1:9">
      <c r="A32" s="207" t="s">
        <v>284</v>
      </c>
      <c r="B32" s="207" t="s">
        <v>285</v>
      </c>
      <c r="C32" s="207" t="s">
        <v>189</v>
      </c>
      <c r="D32" s="207" t="s">
        <v>286</v>
      </c>
      <c r="E32" s="208" t="s">
        <v>282</v>
      </c>
      <c r="F32" s="208" t="s">
        <v>283</v>
      </c>
      <c r="G32" s="207" t="s">
        <v>98</v>
      </c>
      <c r="H32" s="200" t="s">
        <v>105</v>
      </c>
      <c r="I32" s="20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1</vt:i4>
      </vt:variant>
    </vt:vector>
  </HeadingPairs>
  <TitlesOfParts>
    <vt:vector size="27" baseType="lpstr">
      <vt:lpstr>ESTADISTICAS 2015- 2021</vt:lpstr>
      <vt:lpstr>VISITAS ACHS</vt:lpstr>
      <vt:lpstr>PERIODO 1 </vt:lpstr>
      <vt:lpstr>PERIODO 2 </vt:lpstr>
      <vt:lpstr>PERIODO 3 </vt:lpstr>
      <vt:lpstr>GRAFICOS</vt:lpstr>
      <vt:lpstr>PM</vt:lpstr>
      <vt:lpstr>ACCIDENTADOS PM</vt:lpstr>
      <vt:lpstr>OP</vt:lpstr>
      <vt:lpstr>ACCIDENTADOS OP </vt:lpstr>
      <vt:lpstr>SD</vt:lpstr>
      <vt:lpstr>ACCIDENTADOS SD</vt:lpstr>
      <vt:lpstr>SP</vt:lpstr>
      <vt:lpstr>ACCIDENTADOS SP</vt:lpstr>
      <vt:lpstr>PH</vt:lpstr>
      <vt:lpstr>ACCIDENTADOS PH</vt:lpstr>
      <vt:lpstr>HF</vt:lpstr>
      <vt:lpstr>ACCIDENTADOS HF</vt:lpstr>
      <vt:lpstr>RIEGO </vt:lpstr>
      <vt:lpstr>ACCIDENTADOS RIEGO </vt:lpstr>
      <vt:lpstr>PU</vt:lpstr>
      <vt:lpstr>SL</vt:lpstr>
      <vt:lpstr>SA</vt:lpstr>
      <vt:lpstr>ACCIDENTADOS ADMINISTRACIÓN </vt:lpstr>
      <vt:lpstr>MD</vt:lpstr>
      <vt:lpstr>TOTAL ACCIDENTADOS </vt:lpstr>
      <vt:lpstr>PM!Área_de_impresión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Ramirez</dc:creator>
  <cp:lastModifiedBy>Gustavo Ramirez</cp:lastModifiedBy>
  <cp:lastPrinted>2021-05-04T20:33:49Z</cp:lastPrinted>
  <dcterms:created xsi:type="dcterms:W3CDTF">2021-05-04T14:53:28Z</dcterms:created>
  <dcterms:modified xsi:type="dcterms:W3CDTF">2021-10-06T12:27:50Z</dcterms:modified>
</cp:coreProperties>
</file>