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franciscopardoltda-my.sharepoint.com/personal/jlopez_franciscopardo_cl/Documents/Escritorio/"/>
    </mc:Choice>
  </mc:AlternateContent>
  <xr:revisionPtr revIDLastSave="53" documentId="8_{33A2801A-20AF-4C61-85CB-A1D74944B759}" xr6:coauthVersionLast="47" xr6:coauthVersionMax="47" xr10:uidLastSave="{CAFC5274-1D00-4693-8207-2B37B552AC8D}"/>
  <bookViews>
    <workbookView xWindow="-120" yWindow="-120" windowWidth="29040" windowHeight="15720" tabRatio="637" firstSheet="1" activeTab="2" xr2:uid="{00000000-000D-0000-FFFF-FFFF00000000}"/>
  </bookViews>
  <sheets>
    <sheet name="definiciones" sheetId="7" r:id="rId1"/>
    <sheet name="diagrama de flujo" sheetId="8" r:id="rId2"/>
    <sheet name="Matriz de Riesgos" sheetId="2" r:id="rId3"/>
    <sheet name="Calculo nec" sheetId="6" state="hidden" r:id="rId4"/>
    <sheet name="medidas de control" sheetId="5" r:id="rId5"/>
    <sheet name="Oportunidades" sheetId="11" r:id="rId6"/>
    <sheet name="Mapa de riesgos" sheetId="9" r:id="rId7"/>
    <sheet name="Control de cambios" sheetId="10" r:id="rId8"/>
  </sheets>
  <externalReferences>
    <externalReference r:id="rId9"/>
  </externalReferences>
  <definedNames>
    <definedName name="_xlnm._FilterDatabase" localSheetId="2" hidden="1">'Matriz de Riesgos'!$A$4:$L$30</definedName>
    <definedName name="_xlnm._FilterDatabase" localSheetId="4" hidden="1">'medidas de control'!$A$1:$N$41</definedName>
    <definedName name="TABLA">'Calculo nec'!$C$4:$D$28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4" i="5" l="1"/>
  <c r="B43" i="5"/>
  <c r="L29" i="2"/>
  <c r="L5" i="2"/>
  <c r="L20" i="2" l="1"/>
  <c r="L19" i="2"/>
  <c r="L10" i="2"/>
  <c r="L9" i="2"/>
  <c r="B17" i="5" l="1"/>
  <c r="C17" i="5" s="1"/>
  <c r="F17" i="5" s="1"/>
  <c r="B16" i="5"/>
  <c r="C16" i="5" s="1"/>
  <c r="F16" i="5" s="1"/>
  <c r="B15" i="5"/>
  <c r="C15" i="5" s="1"/>
  <c r="F15" i="5" s="1"/>
  <c r="B14" i="5"/>
  <c r="C14" i="5" s="1"/>
  <c r="F14" i="5" s="1"/>
  <c r="B32" i="5"/>
  <c r="C32" i="5" s="1"/>
  <c r="F32" i="5" s="1"/>
  <c r="B31" i="5"/>
  <c r="C31" i="5" s="1"/>
  <c r="F31" i="5" s="1"/>
  <c r="B30" i="5"/>
  <c r="C30" i="5" s="1"/>
  <c r="F30" i="5" s="1"/>
  <c r="B13" i="5"/>
  <c r="C13" i="5" s="1"/>
  <c r="F13" i="5" s="1"/>
  <c r="B12" i="5"/>
  <c r="C12" i="5" s="1"/>
  <c r="F12" i="5" s="1"/>
  <c r="B11" i="5"/>
  <c r="C11" i="5" s="1"/>
  <c r="F11" i="5" s="1"/>
  <c r="B10" i="5"/>
  <c r="C10" i="5" s="1"/>
  <c r="F10" i="5" s="1"/>
  <c r="B9" i="5"/>
  <c r="C9" i="5" s="1"/>
  <c r="F9" i="5" s="1"/>
  <c r="B8" i="5"/>
  <c r="C8" i="5" s="1"/>
  <c r="F8" i="5" s="1"/>
  <c r="F33" i="5" l="1"/>
  <c r="I13" i="9" l="1"/>
  <c r="AB6" i="7" l="1"/>
  <c r="AA6" i="7"/>
  <c r="Z6" i="7"/>
  <c r="AB5" i="7"/>
  <c r="AA5" i="7"/>
  <c r="Z5" i="7"/>
  <c r="AB4" i="7"/>
  <c r="AA4" i="7"/>
  <c r="Z4" i="7"/>
  <c r="L26" i="2" l="1"/>
  <c r="B41" i="5" s="1"/>
  <c r="L27" i="2"/>
  <c r="B42" i="5" s="1"/>
  <c r="C42" i="5" s="1"/>
  <c r="F42" i="5" s="1"/>
  <c r="L28" i="2"/>
  <c r="L30" i="2"/>
  <c r="C43" i="5" l="1"/>
  <c r="F43" i="5" s="1"/>
  <c r="C44" i="5"/>
  <c r="F44" i="5" s="1"/>
  <c r="L25" i="2"/>
  <c r="L24" i="2"/>
  <c r="L23" i="2"/>
  <c r="B35" i="5" s="1"/>
  <c r="L22" i="2"/>
  <c r="L21" i="2"/>
  <c r="B33" i="5" s="1"/>
  <c r="C41" i="5"/>
  <c r="F41" i="5" s="1"/>
  <c r="B36" i="5" l="1"/>
  <c r="C36" i="5" s="1"/>
  <c r="F36" i="5" s="1"/>
  <c r="B40" i="5"/>
  <c r="C40" i="5" s="1"/>
  <c r="F40" i="5" s="1"/>
  <c r="B39" i="5"/>
  <c r="C39" i="5" s="1"/>
  <c r="F39" i="5" s="1"/>
  <c r="B38" i="5"/>
  <c r="C38" i="5" s="1"/>
  <c r="F38" i="5" s="1"/>
  <c r="B37" i="5"/>
  <c r="C37" i="5" s="1"/>
  <c r="F37" i="5" s="1"/>
  <c r="B34" i="5"/>
  <c r="C34" i="5" s="1"/>
  <c r="F34" i="5" s="1"/>
  <c r="C35" i="5"/>
  <c r="F35" i="5" s="1"/>
  <c r="L14" i="2"/>
  <c r="B24" i="5" s="1"/>
  <c r="C24" i="5" s="1"/>
  <c r="F24" i="5" s="1"/>
  <c r="L18" i="2"/>
  <c r="L17" i="2"/>
  <c r="L16" i="2"/>
  <c r="B26" i="5" s="1"/>
  <c r="C26" i="5" s="1"/>
  <c r="F26" i="5" s="1"/>
  <c r="B29" i="5" l="1"/>
  <c r="C29" i="5" s="1"/>
  <c r="F29" i="5" s="1"/>
  <c r="B28" i="5"/>
  <c r="C28" i="5" s="1"/>
  <c r="F28" i="5" s="1"/>
  <c r="L6" i="2" l="1"/>
  <c r="L7" i="2"/>
  <c r="L8" i="2"/>
  <c r="L11" i="2"/>
  <c r="B19" i="5" s="1"/>
  <c r="C19" i="5" s="1"/>
  <c r="F19" i="5" s="1"/>
  <c r="L12" i="2"/>
  <c r="L13" i="2"/>
  <c r="L15" i="2"/>
  <c r="B25" i="5" s="1"/>
  <c r="C25" i="5" s="1"/>
  <c r="F25" i="5" s="1"/>
  <c r="B23" i="5" l="1"/>
  <c r="C23" i="5" s="1"/>
  <c r="F23" i="5" s="1"/>
  <c r="B22" i="5"/>
  <c r="C22" i="5" s="1"/>
  <c r="F22" i="5" s="1"/>
  <c r="B5" i="5"/>
  <c r="C5" i="5" s="1"/>
  <c r="F5" i="5" s="1"/>
  <c r="B6" i="5"/>
  <c r="C6" i="5" s="1"/>
  <c r="F6" i="5" s="1"/>
  <c r="B27" i="5"/>
  <c r="C27" i="5" s="1"/>
  <c r="F27" i="5" s="1"/>
  <c r="B18" i="5"/>
  <c r="C18" i="5" s="1"/>
  <c r="F18" i="5" s="1"/>
  <c r="B21" i="5"/>
  <c r="C21" i="5" s="1"/>
  <c r="F21" i="5" s="1"/>
  <c r="B20" i="5"/>
  <c r="C20" i="5" s="1"/>
  <c r="F20" i="5" s="1"/>
  <c r="B7" i="5"/>
  <c r="C7" i="5" s="1"/>
  <c r="F7" i="5" s="1"/>
  <c r="C42" i="2" l="1"/>
  <c r="B2" i="5"/>
  <c r="C2" i="5" s="1"/>
  <c r="F2" i="5" s="1"/>
  <c r="B3" i="5"/>
  <c r="B4" i="5"/>
  <c r="C4" i="5" s="1"/>
  <c r="F4" i="5" s="1"/>
  <c r="C3" i="5" l="1"/>
  <c r="F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  <author>Francisco Alejandro Borquez Marchant</author>
  </authors>
  <commentList>
    <comment ref="H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B-54 ANDRES LORCA
A-31 FRANCISCO PARDO
</t>
        </r>
      </text>
    </comment>
    <comment ref="G19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Francisco Alejandro Borquez Marchant:</t>
        </r>
        <r>
          <rPr>
            <sz val="9"/>
            <color indexed="81"/>
            <rFont val="Tahoma"/>
            <family val="2"/>
          </rPr>
          <t xml:space="preserve">
Descripción no corresponde al riesgo.
Riesgo será:
Falta de disponibilidad, integridad y confidencialidad de la información por acceso no autorizado a los sistemas, debido a que no se eliminan los accesos cuando un usuario es desvinculado.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5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ingreso forzado de delincuentes a la oficina, acciones violentas sobre las personas y mobiliario</t>
        </r>
      </text>
    </comment>
    <comment ref="A7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personal interno o externo extrae objetos personales y/o de la empresa</t>
        </r>
      </text>
    </comment>
    <comment ref="A8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personal de la empresa  y/o personas de confianza filtran de información confidencial a la competencia o a terceros</t>
        </r>
      </text>
    </comment>
    <comment ref="A9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personal de la empresa  y/o personas de confianza filtran de información confidencial a la competencia o a terceros</t>
        </r>
      </text>
    </comment>
    <comment ref="A10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personal de la empresa  y/o personas de confianza filtran de información confidencial a la competencia o a terceros</t>
        </r>
      </text>
    </comment>
    <comment ref="A11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personal contratado realiza similares funciones para otros agentes en horarios de trabajo y con recursos de la agencia</t>
        </r>
      </text>
    </comment>
    <comment ref="A12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personal contratado realiza similares funciones para otros agentes en horarios de trabajo y con recursos de la agencia</t>
        </r>
      </text>
    </comment>
    <comment ref="A13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personal contratado realiza similares funciones para otros agentes en horarios de trabajo y con recursos de la agencia</t>
        </r>
      </text>
    </comment>
    <comment ref="A14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Externos acceden a los sistemas (redes, bases de datos, aplicaciones informáticas) </t>
        </r>
      </text>
    </comment>
    <comment ref="A15" authorId="0" shapeId="0" xr:uid="{00000000-0006-0000-0400-00000A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Externos acceden a los sistemas (redes, bases de datos, aplicaciones informáticas) </t>
        </r>
      </text>
    </comment>
    <comment ref="A16" authorId="0" shapeId="0" xr:uid="{00000000-0006-0000-0400-00000B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Externos acceden a los sistemas (redes, bases de datos, aplicaciones informáticas) </t>
        </r>
      </text>
    </comment>
    <comment ref="A17" authorId="0" shapeId="0" xr:uid="{00000000-0006-0000-0400-00000C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Externos acceden a los sistemas (redes, bases de datos, aplicaciones informáticas) </t>
        </r>
      </text>
    </comment>
    <comment ref="A18" authorId="0" shapeId="0" xr:uid="{00000000-0006-0000-0400-00000D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personal contratado realiza similares funciones para otros agentes en horarios de trabajo y con recursos de la agencia</t>
        </r>
      </text>
    </comment>
    <comment ref="A19" authorId="0" shapeId="0" xr:uid="{00000000-0006-0000-0400-00000E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Externos acceden a los sistemas (redes, bases de datos, aplicaciones informáticas) </t>
        </r>
      </text>
    </comment>
    <comment ref="A20" authorId="0" shapeId="0" xr:uid="{00000000-0006-0000-0400-00000F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falta de control y ordenamiento de carpetas generan extravios o perdidas.</t>
        </r>
      </text>
    </comment>
    <comment ref="A21" authorId="0" shapeId="0" xr:uid="{00000000-0006-0000-0400-000010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falta de control y ordenamiento de carpetas generan extravios o perdidas.</t>
        </r>
      </text>
    </comment>
    <comment ref="A26" authorId="0" shapeId="0" xr:uid="{00000000-0006-0000-0400-000011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falta de control y ordenamiento de carpetas generan extravios o perdidas.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1" authorId="0" shapeId="0" xr:uid="{CF2844F0-2A20-4F62-8D4B-6CFDA0935DF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B-54 ANDRES LORCA
A-31 FRANCISCO PARDO
</t>
        </r>
      </text>
    </comment>
    <comment ref="D1" authorId="0" shapeId="0" xr:uid="{80DAC61F-4CDF-43F5-AE33-C46598187FF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B-54 ANDRES LORCA
A-31 FRANCISCO PARDO
</t>
        </r>
      </text>
    </comment>
  </commentList>
</comments>
</file>

<file path=xl/sharedStrings.xml><?xml version="1.0" encoding="utf-8"?>
<sst xmlns="http://schemas.openxmlformats.org/spreadsheetml/2006/main" count="791" uniqueCount="448">
  <si>
    <t>PROBABILIDAD DE OCURRENCIA DEL RIESGO (P)</t>
  </si>
  <si>
    <t>IMPACTO QUE GENERA EL RIESGO (I)</t>
  </si>
  <si>
    <t>SEVERIDAD DEL RIESGO = P X I</t>
  </si>
  <si>
    <t>Nivel de eficacia del control del riesgo (NEC)</t>
  </si>
  <si>
    <t>nivel clasificación del riesgo (NCR)</t>
  </si>
  <si>
    <t>Indicador de Exposición al Riesgo</t>
  </si>
  <si>
    <t>Valor</t>
  </si>
  <si>
    <t>Probabilidad de Ocurrencia</t>
  </si>
  <si>
    <t> Descripción Posibilidad de Ocurrencia</t>
  </si>
  <si>
    <t> Valor</t>
  </si>
  <si>
    <t>Impacto</t>
  </si>
  <si>
    <t> Descripción de impacto</t>
  </si>
  <si>
    <t xml:space="preserve">Severidad </t>
  </si>
  <si>
    <t>Color</t>
  </si>
  <si>
    <t> Descripción de severidad</t>
  </si>
  <si>
    <t>SEVERIDAD
=
P X I</t>
  </si>
  <si>
    <t>Nivel clasificación del riesgo (NCR)</t>
  </si>
  <si>
    <t>Control</t>
  </si>
  <si>
    <t>Efectividad</t>
  </si>
  <si>
    <t>Descripción</t>
  </si>
  <si>
    <t>nivel de eficacia del control (NEC)</t>
  </si>
  <si>
    <t>tolerable (1)</t>
  </si>
  <si>
    <t>moderado (2)</t>
  </si>
  <si>
    <t>critico (3)</t>
  </si>
  <si>
    <t>IER = 
 NCR / NEC</t>
  </si>
  <si>
    <t>&gt;= 1</t>
  </si>
  <si>
    <t>No aceptable (Na)</t>
  </si>
  <si>
    <t>Medidas de control no han sido efectivas: Se mantienen el riesgo dealgunas de estás condiciones:   suspensión o perdida de la calidad de agente de aduanas, Gastos asociados que generan perdidas en los resultados anuales de la compañia;  Perdida significativa de reputación en el mercado y gremio;  Perdida del clientes y acciones judiciales de embergadura; - Acciones penales sobre el agente de aduana.</t>
  </si>
  <si>
    <t>Esperado</t>
  </si>
  <si>
    <t>Riesgo cuya probabilidad de ocurrencia es muy alta, es decir, un alto grado de incidentes en un período anual  (91% a 100%).</t>
  </si>
  <si>
    <t>Significativo</t>
  </si>
  <si>
    <t xml:space="preserve">La cadena de suministros  es vulnerada con  un efecto catastrófico: 
 - Suspensión o perdida de la calidad de agente de aduanas
- Gastos asociados que generan perdidas en los resultados anuales de la compañia.
- Perdida significativa de reputación en el mercado y gremio
- Perdida del clientes y acciones judiciales de embergadura.
- Acciones penales sobre el agente de aduana 
</t>
  </si>
  <si>
    <t> RIESGO TOLERABLE</t>
  </si>
  <si>
    <t>Riesgos  que pueden detener por algunas horas las operaciones de gestión aduanera;  situaciones que requieran generar reprocesos, atender reclamos de clientes que no ponen en riesgo la continuidad del servicio; costos operacionales adicionales que no ponen en riesgo la rentabilidad del servicio.</t>
  </si>
  <si>
    <t> 1-6</t>
  </si>
  <si>
    <t>Deficiente</t>
  </si>
  <si>
    <t>No hay control para reesponder al riesgo</t>
  </si>
  <si>
    <t>0,6 - 0,9</t>
  </si>
  <si>
    <t>Medio (Me)</t>
  </si>
  <si>
    <t>Medidas de control no aseguran el 100% de efectividad, se generan situaciones que requieren medidas adicionales para que el riesgo y sus impactos no se manifiesten de manera recurrente.</t>
  </si>
  <si>
    <t>Muy Probable</t>
  </si>
  <si>
    <t>Riesgo cuya probabilidad de ocurrencia de incidentes  es alta, es decir, entre 61% y 90% que éste se presente en el período de un año.</t>
  </si>
  <si>
    <t>Alto</t>
  </si>
  <si>
    <t>La cadena de suministros es vulnerada significativamente El evento tendrá efectos considerables para la Compañía. 
- Gastos por sobre $ 3.000.000;
- Caídas a piso de las mercancias
- Se identifican actos delictuales y/o judiciales
-  No se puede cumplir con fecha de entrega de la carga.</t>
  </si>
  <si>
    <t>RIESGO 
MODERADO</t>
  </si>
  <si>
    <t>Riesgos  que puden detener por menos de un día las operaciones de gestión aduanera; daños significatiivos no permanentes a la salud de personas relacionadas, acciones que requieren pagar multas, seguros, pagos que no impactan el equilibrio financiero de la agencia</t>
  </si>
  <si>
    <t>7-9</t>
  </si>
  <si>
    <t>Regular</t>
  </si>
  <si>
    <t xml:space="preserve">Nivel de control existe pero no es efectivo </t>
  </si>
  <si>
    <t>0.2 - 0,5</t>
  </si>
  <si>
    <t>Menor (Mr)</t>
  </si>
  <si>
    <t xml:space="preserve">medias de control se identifican como efectivas y no se generan impactos  asociados al riesgo. Las medidas de control se mantienen. </t>
  </si>
  <si>
    <t>Probable</t>
  </si>
  <si>
    <t>Riesgo cuya probabilidad de incidentes es media, es decir, entre 31% a 60% de ocurrencia en el período de un año.</t>
  </si>
  <si>
    <t>Moderado</t>
  </si>
  <si>
    <t>La cadena de suministros será vulnerada con efectos de  envergadura moderada:
- Gastos en el rango &lt; $1.000.000
- multas aduaneras por responsabilidad de la agencia
- Reproceso de actividades y/o operaciones
- El cliente es involucrado en el incidente y debe realizar acciones de reproceso.</t>
  </si>
  <si>
    <t> RIESGO CRITICO O CATASTROFICO</t>
  </si>
  <si>
    <t>Riesgo que puede detener por varios días o de forma permanente las actividades de la agencia, cierre parcial o total; Pedida de mas de un cliente; acciones judiciales y reglamentarias  que ponen en riesgo la condicipon de agente de aduanas y  la reputación y funcionamiento de la agencia, perdida económica considerable  que pone en riesgo la estabilidad  financiera. daños físicos considerables  incluyendo el fallecimiento de personas relacionadas y/o daños a la infraestructura que no permiten la continuidad en el mediano plazo de las operaciones; daños medioambientales irreversibles o de alto impacto social.</t>
  </si>
  <si>
    <t> 10-25</t>
  </si>
  <si>
    <t>Efectivo</t>
  </si>
  <si>
    <t>Nivel de control es efectivo</t>
  </si>
  <si>
    <t>No probable</t>
  </si>
  <si>
    <t>Riesgo cuya probabilidad de incidentes  es baja, es decir, entre 10% a 30% de seguridad que éste se presente.</t>
  </si>
  <si>
    <t>Bajo</t>
  </si>
  <si>
    <t>La cadena de suministros será vulnerada con efectos de menor envergadura que pueden ser asumidos sin mayores problemas por las áreas no hay cambio de fecha para embarque/desembarque); gastos menores a 1.000.000.</t>
  </si>
  <si>
    <t>No Esperado</t>
  </si>
  <si>
    <t>Riesgo cuya probabilidad de ocurrencia es muy baja, es decir, entre 1% y 9% de incidentes en el período de un año.</t>
  </si>
  <si>
    <t>Limitado</t>
  </si>
  <si>
    <t>La cadena de suministros no es afectada, no implica desembolsos, no afecta directamente al cliente, solo adecuaciones o correcciones internas.</t>
  </si>
  <si>
    <t xml:space="preserve">TIPOS DE RIESGOS </t>
  </si>
  <si>
    <t>NOMENCLATURA CÓDIGO</t>
  </si>
  <si>
    <t xml:space="preserve">seguridad del personal
cumplimiento aduanero
seguridad de la información
integridad y acceso a las mercancias
seguridad a las instalaciones
seguridad a los socios comerciales
educación,formación y capacitación
</t>
  </si>
  <si>
    <t>CC-nn, donde:
CC = Área/proceso
nn= correlativo secuencial
CC=
CM= casa matriz
T= toda la empresa
I= Importaciones
E=Exportaciones
TI=Técnologia de la infomación
A=Archivo</t>
  </si>
  <si>
    <t>IER = NCR / NEC</t>
  </si>
  <si>
    <r>
      <rPr>
        <b/>
        <sz val="11"/>
        <color theme="1"/>
        <rFont val="Calibri"/>
        <family val="2"/>
        <scheme val="minor"/>
      </rPr>
      <t>Nota:</t>
    </r>
    <r>
      <rPr>
        <i/>
        <sz val="12"/>
        <color theme="1"/>
        <rFont val="Calibri"/>
        <family val="2"/>
        <scheme val="minor"/>
      </rPr>
      <t xml:space="preserve"> La evaluación y gestión de riesgos en esta matriz, se efectúa mediante el uso de dos hojas: "matriz de riegos" y "medidas de control".
Ello, debido a cada riesgo (al que se le asigna un código en "matriz de riesgos" ) puede tener una o más medidas de control asignadas para su tratamiento por lo que se hace necesario separarlas en hojas diferentes.</t>
    </r>
    <r>
      <rPr>
        <sz val="11"/>
        <color theme="1"/>
        <rFont val="Calibri"/>
        <family val="2"/>
        <scheme val="minor"/>
      </rPr>
      <t xml:space="preserve">
</t>
    </r>
  </si>
  <si>
    <t>MATRIZ DE RIESGOS DE SEGURIDAD OEA</t>
  </si>
  <si>
    <t>Nª</t>
  </si>
  <si>
    <t> Tipo de Riesgo</t>
  </si>
  <si>
    <t xml:space="preserve">Código </t>
  </si>
  <si>
    <t> Proceso/área</t>
  </si>
  <si>
    <t> Actividad</t>
  </si>
  <si>
    <t> Riesgo</t>
  </si>
  <si>
    <t> Descripción del Riesgo</t>
  </si>
  <si>
    <t>Agente(es)
afectad(os)</t>
  </si>
  <si>
    <t>Impactos del riesgo</t>
  </si>
  <si>
    <t> Probabilidad Ocurrencia</t>
  </si>
  <si>
    <t> Impacto del Riesgo</t>
  </si>
  <si>
    <t> NIVEL DE SEVERIDAD = (P X I)</t>
  </si>
  <si>
    <t>seguridad del personal</t>
  </si>
  <si>
    <t>CM-01</t>
  </si>
  <si>
    <t>casa matriz</t>
  </si>
  <si>
    <t>acceso a instalaciones (oficina  Santiago y sucursales)</t>
  </si>
  <si>
    <t>persona ajena a la empresa ingresa al interior de manera furtiva</t>
  </si>
  <si>
    <t>un acceso no controlado de personas puede generar daños a la infraestructura, o constituir un delito</t>
  </si>
  <si>
    <t>B-54
A-31</t>
  </si>
  <si>
    <t>perdida de activos, perjuicio  a las personas y/o  infraestructura</t>
  </si>
  <si>
    <t>seguridad a las instalaciones</t>
  </si>
  <si>
    <t>CM-02</t>
  </si>
  <si>
    <t>actividades diarias</t>
  </si>
  <si>
    <t>asalto</t>
  </si>
  <si>
    <t>ingreso forzado de delincuentes a la oficina, acciones violentas sobre las personas y mobiliario</t>
  </si>
  <si>
    <t>daño físico al personal, destrucción de mobiliario, sustracción de bienes personales y de la emrpesa.</t>
  </si>
  <si>
    <t>CM-03</t>
  </si>
  <si>
    <t>robo, hurto</t>
  </si>
  <si>
    <t>personal interno o externo extrae objetos personales y/o de la empresa</t>
  </si>
  <si>
    <t>perdida de bienes de personas o de la empresa que generan inseguridad y desconfianza</t>
  </si>
  <si>
    <t>seguridad de la información</t>
  </si>
  <si>
    <t>CM-04</t>
  </si>
  <si>
    <t>personas de confianza entregan información confidencial y/o estratégica a terceros</t>
  </si>
  <si>
    <t xml:space="preserve">personal de la empresa  y/o personas de confianza filtran de información confidencial a la competencia o a terceros </t>
  </si>
  <si>
    <t xml:space="preserve"> firtración de información (por ejemplo tarifas, inversiones, desiciones o acciones estratégicas) ponen en riesgo la governanza y/o estabilidad de la empresa</t>
  </si>
  <si>
    <t>CM-05</t>
  </si>
  <si>
    <t>Utilización de  sistemas informaticos críticos</t>
  </si>
  <si>
    <t>personal utiliza su posición ventajosa y trabaja para otras agencias en una misma función</t>
  </si>
  <si>
    <t>personal contratado realiza similares funciones para otros agentes en horarios de trabajo y con recursos de la agencia</t>
  </si>
  <si>
    <t xml:space="preserve">baja de productividad, mal uso de recursos, desconfianza </t>
  </si>
  <si>
    <t>CM-06</t>
  </si>
  <si>
    <t xml:space="preserve">Externos acceden a los sistemas (redes, bases de datos, aplicaciones informáticas) </t>
  </si>
  <si>
    <t>perdida de información, problemas de acceso a sistemas y aplicaciones</t>
  </si>
  <si>
    <t>cumplimiento duanero</t>
  </si>
  <si>
    <t>CM-07</t>
  </si>
  <si>
    <t>custodia de carpetas</t>
  </si>
  <si>
    <t>pérdida de documentos originales y/o carpetas completas</t>
  </si>
  <si>
    <t>falta de control y ordenamiento de carpetas generan extravios o perdidas.</t>
  </si>
  <si>
    <t xml:space="preserve">Demora de procesos  operacionales, impacto negativo con los clientes por solicitud de copias y otras negatividades </t>
  </si>
  <si>
    <t>seguridad a los socios comerciales</t>
  </si>
  <si>
    <t>CM-08</t>
  </si>
  <si>
    <t>comercial</t>
  </si>
  <si>
    <t>traslado de valijas</t>
  </si>
  <si>
    <t>pérdida parcial o total de contenido de valijas</t>
  </si>
  <si>
    <t>empresa externa realiza traslado de valijas y no tenemos control durante el  proceso.</t>
  </si>
  <si>
    <t>Perdida de documentos atrasa el ingreso/salida de carga.</t>
  </si>
  <si>
    <t>CM-09</t>
  </si>
  <si>
    <t>sucursal</t>
  </si>
  <si>
    <t>Aforo físico</t>
  </si>
  <si>
    <t>rechazo de documentos presentados</t>
  </si>
  <si>
    <t xml:space="preserve">control de aduana determina que documentos base no corresponden  a lo declarado </t>
  </si>
  <si>
    <t>falta grave, puede generar denuncia atraso en la salida de mercaderia; puede generar retención de la carga; Pagos adicionales de almacenaje. Puede generar  anotacion en hoja de vida del agente.</t>
  </si>
  <si>
    <t>CM-10</t>
  </si>
  <si>
    <t>Aforo documental</t>
  </si>
  <si>
    <t>falta grave, puede generar multas; Mercancia puede ser requizada ; Puede generar  anotacion en hoja de vida del agente.</t>
  </si>
  <si>
    <t>CM-11</t>
  </si>
  <si>
    <t>zona primaria</t>
  </si>
  <si>
    <t>Ingreso a zona primaria con documentación de despachos  erroneas</t>
  </si>
  <si>
    <t xml:space="preserve">Control de aduana verifica cuadre de contenidos documentales declaradas </t>
  </si>
  <si>
    <t xml:space="preserve">se rechaza acceso a zona primaria, genera infracción </t>
  </si>
  <si>
    <t>CM-12</t>
  </si>
  <si>
    <t>Ingreso a zona primaria sin los sellos correspondientes</t>
  </si>
  <si>
    <t>manipulación de sellos</t>
  </si>
  <si>
    <t>retención de marcancia; seguros comprometidos; puede constituir delito</t>
  </si>
  <si>
    <t>capacitacion</t>
  </si>
  <si>
    <t>CM-13</t>
  </si>
  <si>
    <t>generacion de despachos aduaneros</t>
  </si>
  <si>
    <t xml:space="preserve">personal  técnico no tiene la competencia y genera errores </t>
  </si>
  <si>
    <t>multas por errores de confección de despachos</t>
  </si>
  <si>
    <t>caida a piso de mercancia,  multas, Aclaraciones, clientes insatisfechos.</t>
  </si>
  <si>
    <t>Financiero</t>
  </si>
  <si>
    <t>CM-14</t>
  </si>
  <si>
    <t>Insolvencia Financiera</t>
  </si>
  <si>
    <t>Falta de flujo de dinero para realizar el pago de desembolsos a terceros y para solventar los costos fijos de la agencia</t>
  </si>
  <si>
    <t>Caida a piso de mercaderia por no pago de gastos de terceros, excases de recursos para manejar la operación.</t>
  </si>
  <si>
    <t>CM-15</t>
  </si>
  <si>
    <t>rrhh</t>
  </si>
  <si>
    <t>Seguridad de la información confidencial</t>
  </si>
  <si>
    <t>Exposición y/o pérdida de información que utiliza el personal que es desvinculado y/o que renuncia.</t>
  </si>
  <si>
    <t xml:space="preserve">Acceso sin restricción a los colaboradores de la empresa. </t>
  </si>
  <si>
    <t>Manipulación de información sensible por personal desvinculado. Expone la información a terceros que puede ser utilizada de forma maliciosa.</t>
  </si>
  <si>
    <t>CM-16</t>
  </si>
  <si>
    <t>informatico</t>
  </si>
  <si>
    <t>Respaldo de la información</t>
  </si>
  <si>
    <t>Pérdida de la información de correos  de los colaboradores</t>
  </si>
  <si>
    <t>No existe un respaldo digital de las cuentas de correo de los colaboradores</t>
  </si>
  <si>
    <t>Retraso en el tiempo de presentación de los despachos a la Aduana. No se presenta la información completa del despacho.</t>
  </si>
  <si>
    <t>cumplimiento aduanero</t>
  </si>
  <si>
    <t>CM-17</t>
  </si>
  <si>
    <t>sucursal aeropuerto</t>
  </si>
  <si>
    <t>Actividad aduanera</t>
  </si>
  <si>
    <t>NO PRESENTAR UNA CARPETA AL AFORO Y LIBERAR MERCANCÍA SIN SU CORRESPONDIENTE AFORO FÍSICO O DOCUMENTAL</t>
  </si>
  <si>
    <t>VULNERA ART.78 , 84 , 201 NUMERALES 7 Y 8 LETRA E) Y 202 INCISO CUARTO,NUMERAL 8 DE LA ORD.DE ADUANAS, GENERANDO MULTA Y  OBS.AL EXPEDIENTE DISCIPLINARIO DEL AGENTE</t>
  </si>
  <si>
    <t xml:space="preserve">SUSPENSIÓN O CANCELACIÓN DEL AGENTE </t>
  </si>
  <si>
    <t>CM-18</t>
  </si>
  <si>
    <t xml:space="preserve">ERROR CLASIFICACIÓN ARANCELARIA </t>
  </si>
  <si>
    <t>ART.174 (ERROR AL VALOR O PARTIDA ARANCELARIA)</t>
  </si>
  <si>
    <t xml:space="preserve">MULTA INFRACCIONAL </t>
  </si>
  <si>
    <t>CM-19</t>
  </si>
  <si>
    <t>FALTA DE MANDATO O ENDOSO EN GUÍA AÉREA CONF.ART.197 DE LA O.A.</t>
  </si>
  <si>
    <t>ART.176 A) (NO PRESENTACIÓN EN LA FORMA, NÚMERO DE EJEMPLARES, EN LOS PLAZOS  Y CON LAS DEMÁS FORMALIDADES PRESCRITAS , DE LOS MANIFIESTOS O DECLARACIONES ,Y EN GENERAL DE LOS DOCUMENTOS QUE REGLAMENTARIAMENTE DEBEN PRESENTARSE, CON UNA MULTA DE HASTA 5 UTM.</t>
  </si>
  <si>
    <t>CM-20</t>
  </si>
  <si>
    <t>INGRESO ERRONEO DE CLIENTE  AL SIGAD</t>
  </si>
  <si>
    <t>MULTA Y RETRASO EN LA ENTREGA DE LA MERCANCÍA Y COSTOS DE ALMACENAJE PARA LA AGENCIA</t>
  </si>
  <si>
    <t>CM-21</t>
  </si>
  <si>
    <t>LEGALIZACIÓN DUS FUERA PLAZO</t>
  </si>
  <si>
    <t>CM-22</t>
  </si>
  <si>
    <t xml:space="preserve">MERCANCÍA CAE EN PRESUNCIÓN DE ABANDONO </t>
  </si>
  <si>
    <t xml:space="preserve">ART. 154 LAS MERCADERIAS EN PRESUNCION DE ABANDONO QUEDARAN AFECTAS A UN RECARGO A CONTAR DEL DIA HABIL SIGUIENTE DEL VENCIMIENTO DEL PLAZO DEL DEPOSITO O ADMISION TEMPORAL AUTORIZADA. </t>
  </si>
  <si>
    <t>INCAUTACION Y SUBASTA DE LA MERCANCIA</t>
  </si>
  <si>
    <t>CM-23</t>
  </si>
  <si>
    <t>DNA NO AUTORIZA RETIRO DE CARGAS EN ZONA PRIMARIA</t>
  </si>
  <si>
    <t>INCONSISTENCIA DOCUMENTALES, SELLOS RECHAZADOS, AFORO RECHAZADO.</t>
  </si>
  <si>
    <t>CLIENTE NO PUEDE RETIRAR CARGA, COSTOS EXTRAS POR ALMACENAJE Y/O DEMURRAGE</t>
  </si>
  <si>
    <t>CM-24</t>
  </si>
  <si>
    <t xml:space="preserve">VARIABILIDAD DEL TIPO DE CAMBIO </t>
  </si>
  <si>
    <t>TIPO DE CAMBIO A LA BAJA GENERA RIESGO DE INSOLVENCIA DEL NEGOCIO</t>
  </si>
  <si>
    <t xml:space="preserve">BAJA EL MARGEN DE UTILIDAD </t>
  </si>
  <si>
    <t>MATRIZ FRANCISCO PARDO</t>
  </si>
  <si>
    <t>DEBEMOS MODIFICAR LA COLUMNA DE PROCESO/AREA.</t>
  </si>
  <si>
    <t>AGREGAR LOS RIESGOS DE FRANCISCO, ALVARO ME VA A ENVIAR LAS MULTAS DE FCO PARA TRABAJAR EN LA MATRIZ DE FCO.</t>
  </si>
  <si>
    <t>MATRIZ PROVEEDORES</t>
  </si>
  <si>
    <t>EN RELACION AL RIESGO QUE TENEMOS CON LOS PROVEEDORES . POR LA TARDANZA EN LLEGAR CON LAS MERCADERIAS</t>
  </si>
  <si>
    <t>RIESGO AGENCIA</t>
  </si>
  <si>
    <t>RETRASO EN RECOGER LAS MERCADERIAS EN CADA PUERTO.</t>
  </si>
  <si>
    <t>RETRASO EN EMISION DE DOCUMENTOS , GUIAS, FACTURAS, NOTAS DE CREDITO.</t>
  </si>
  <si>
    <t>tardanza o extravio de documentos para facturar al cliente. INCUMPLIMIENTO.</t>
  </si>
  <si>
    <t>RELACION REAL DE SOCIEDAD EN LA AGENCIA</t>
  </si>
  <si>
    <t>RELACION COMERCIAL ENTRE CONSULTORES Y LA EMPRESA, ELADIO , HUTGSON, YO</t>
  </si>
  <si>
    <t>código riesgo</t>
  </si>
  <si>
    <t>NIVEL SEVERIDAD</t>
  </si>
  <si>
    <t>NCR</t>
  </si>
  <si>
    <t>medidas de control</t>
  </si>
  <si>
    <t>NEC</t>
  </si>
  <si>
    <t>IER = (NCR/NEC)</t>
  </si>
  <si>
    <t>tareas asignadas</t>
  </si>
  <si>
    <t>responsable</t>
  </si>
  <si>
    <t>fecha de inicio tareas</t>
  </si>
  <si>
    <t>fecha de termino tareas</t>
  </si>
  <si>
    <t>revisión de la eficacia medidas de control</t>
  </si>
  <si>
    <t>período Rev. Eficacia medidas de control</t>
  </si>
  <si>
    <t>EVIDENCIA DE Rev. Eficacia</t>
  </si>
  <si>
    <t>persona que verifica la eficacia</t>
  </si>
  <si>
    <t>1) control de ingreso a visitas, solicitar C.I y dejar registro</t>
  </si>
  <si>
    <t>1) solicitar C.I escanearlo 
2) preguntar a quien visita
3) persona ingresa acompañado
4) al ingresar se le entrega una tarjeta que lo identifica como"visita".
5) visitado acompaña en todo momento a la visita y lo deja en la puerta de salida
6) se recupera tarjeta de visita y se registra salida.</t>
  </si>
  <si>
    <t>Recepcionista</t>
  </si>
  <si>
    <t>permanente</t>
  </si>
  <si>
    <t>Control  mensual de visitas registradas y revisión de situaciones generadas en el período</t>
  </si>
  <si>
    <t>semestralmente</t>
  </si>
  <si>
    <t>registros de control de visitas, RUT escaneados</t>
  </si>
  <si>
    <t>Gerente Adm.</t>
  </si>
  <si>
    <t>2) Instalación de  camaras de vigilancia</t>
  </si>
  <si>
    <t xml:space="preserve">1) instalación de camaras en ingreso y lugares estratégicos           </t>
  </si>
  <si>
    <t xml:space="preserve">Controller </t>
  </si>
  <si>
    <t xml:space="preserve"> Una vez                                                                                                                           </t>
  </si>
  <si>
    <t>verificación de la instalación</t>
  </si>
  <si>
    <t>mensualmente</t>
  </si>
  <si>
    <t xml:space="preserve">camaras instaladas y operativas;
</t>
  </si>
  <si>
    <t>3) Control de acceso por camaras</t>
  </si>
  <si>
    <t>2) respaldo semanal de registro de videos</t>
  </si>
  <si>
    <t xml:space="preserve">                                             permanente                                                                                                                             </t>
  </si>
  <si>
    <t>Registro de respaldo mensual de grabaciones</t>
  </si>
  <si>
    <t>revisión de  registros de videos.</t>
  </si>
  <si>
    <t>1) protocolo de ingreso coordinado con administración de edificio</t>
  </si>
  <si>
    <t>1)Creación de protocolo conjunto 2)Difusión de protocolo                     3)Simulacro de verificación</t>
  </si>
  <si>
    <t>Revision de los registros de ingreso y salida del edificio</t>
  </si>
  <si>
    <t>registros de entrada y salida</t>
  </si>
  <si>
    <t>controller</t>
  </si>
  <si>
    <t>2) Sistema de Alarma</t>
  </si>
  <si>
    <t>1) implementar protocolo de auxilio a administracion del edificio y a carabineros</t>
  </si>
  <si>
    <t>simulacro de aplicación protocolo de auxilio</t>
  </si>
  <si>
    <t>trimestramente</t>
  </si>
  <si>
    <t xml:space="preserve">resultado del simulacro </t>
  </si>
  <si>
    <t>investigar registros de camaras y control de acceso de personas para identificar al autor</t>
  </si>
  <si>
    <t>1) identificar autor(res)
2) evaluar realizar  denuncia 
3) si es personal interno proceder a desvinculación
4) revisar y evaluar controles vulnerados</t>
  </si>
  <si>
    <t>Revisión de cumplimiento de medidas tomadas de acuerdo a gravedad del caso</t>
  </si>
  <si>
    <t>registros de hitos y cumplimientos de plan de acción</t>
  </si>
  <si>
    <t xml:space="preserve">1.- Segregación de funciones a través de perfiles en sistema SIGAD, según lo establece el Procedimiento de Control de Acceso.
</t>
  </si>
  <si>
    <t>Al ingreso de un nuevo colaborador a la Agencia, el encargado (a) de RRHH solicita la creación de una cuenta de usuario y define el perfil que se le asignará en el sistema SIGAD.</t>
  </si>
  <si>
    <t>Encargada (o) RRHH</t>
  </si>
  <si>
    <t>Verificar que los usuarios que acceden al sistema SIGAD tengan asignados perfiles que permitan segregar funciones.</t>
  </si>
  <si>
    <t>Trimestral</t>
  </si>
  <si>
    <t>Correo electrónico informando al Gerente General el resultado de la revisión.</t>
  </si>
  <si>
    <t>Encargado de Seguridad de la Información.</t>
  </si>
  <si>
    <t>2.- Control de acceso a las carpetas físicas.</t>
  </si>
  <si>
    <t xml:space="preserve">Gestionar el almacenamiento, préstamo y devolución de carpetas. </t>
  </si>
  <si>
    <t>Encargado de archivo</t>
  </si>
  <si>
    <t>En base al registro del sistema de carpetas, obtener una muestra de carpetas con su ubicación y quién la tiene asginada, luego verificar donde se encuentran y quién la tiene bajo su custodia, determinando si esto se corresponde con lo registrado en el sistema.</t>
  </si>
  <si>
    <t>3.- Firma de acuerdo de confidencialidad.</t>
  </si>
  <si>
    <t>Al momento de ingreso de un nuevo colaborador, el encargado (a) de RRHH le informará sobre el acuerdo de confidencialidad, el cual el nuevo colaborador debe leer y firmar en señal de aceptación.</t>
  </si>
  <si>
    <t>Verificar que al ingresar un nuevo colaborador haya firmado el acuerdo de confidencialidad.</t>
  </si>
  <si>
    <t>Al ingreso de un nuevo colaborador a la Agencia, el encargado (a) de RRHH solicita la creación de una cuenta de usuario y define el perfil que se le asignará en el sistema.</t>
  </si>
  <si>
    <t xml:space="preserve"> </t>
  </si>
  <si>
    <t>Verificar que las usuarios que acceden al sistema SIGAD tienen asignados perfiles que permiten segregar funciones.</t>
  </si>
  <si>
    <t xml:space="preserve">
2.- Firma de acuerdo de confidencialidad.
</t>
  </si>
  <si>
    <t xml:space="preserve">
3.- Monitoreo de URL de conexión a SIGAD.</t>
  </si>
  <si>
    <t xml:space="preserve">1.- Obtener los registros de navegación por internet de los usuarios de la Agencia. 
2.- Verificar si existen conexiones a URL del proveedor Editrade distintas a   https://franciscopardosociedad.editrade.cl
3.- De existir el tipo de conexiones mencionadas en punto anterior, se debe indagar acerca de su uso y comunicar a RRHH este hallazgo, de lo contrario informar que no hubieron hallazgos.     </t>
  </si>
  <si>
    <t>Solicitar al encargado de Seguridad de la Información los registros de  la revisión del mes:
1.- Registros de navegación de usuarios.
2.- Correo con aviso de existencia o no de hallazgo de conexiones sospechosas.</t>
  </si>
  <si>
    <t>Controller</t>
  </si>
  <si>
    <t>1.- Control de acceso en la red interna a través de Active Directory, VPN y Firewall.</t>
  </si>
  <si>
    <t>Implementar mecanismos de control de acceso en la red interna, a través Active Directory, VPN y Firewall.</t>
  </si>
  <si>
    <t>Encargado de Informática</t>
  </si>
  <si>
    <t>Una vez</t>
  </si>
  <si>
    <t xml:space="preserve">Verificar que se hayan implementado los mecanismos de control de acceso. </t>
  </si>
  <si>
    <t>anual</t>
  </si>
  <si>
    <t>2.- Active Directory, VPN y Firewall tienen configuradas las definiciones establecidas en el Procedimiento de Control de Acceso.</t>
  </si>
  <si>
    <t>Implementar en Active Directory, VPN y Firewall las definiciones establecidas en el Procedimiento de Control de Acceso.</t>
  </si>
  <si>
    <t xml:space="preserve">Verificar que en Active Directory, VPN y Firewall se hayan implementado las definiciones establecidas el Procedimiento de Control de Acceso. </t>
  </si>
  <si>
    <t>3.- Uso adecuado de los dispositivos y medios del entorno de trabajo, según lo establece el Procedimiento de Puesto de Trabajo.</t>
  </si>
  <si>
    <t>Informar a los colaboradores sobre  las medidas de seguridad establecidas en el Procedimiento de Puesto de Trabajo.</t>
  </si>
  <si>
    <t>Verificar que se los colaboradores hayan sido informados sobre el Procedimiento de Puesto de Trabajo.</t>
  </si>
  <si>
    <t>4.- Uso adecuado de los dispositivos y medios del entorno de trabajo, según lo establece el Procedimiento de Puesto de Trabajo.</t>
  </si>
  <si>
    <t>Implementar medidas de seguridad establecidas en el Procedimiento de Puesto de Trabajo.</t>
  </si>
  <si>
    <t>Verificar que se hayan implementado las definiciones establecidas el Procedimiento de Puesto de Trabajo.</t>
  </si>
  <si>
    <t>Semestral</t>
  </si>
  <si>
    <t>1- la carpeta para aforo fisico, tendra que ser revisada 3 veces antes de la presentacion a la aduana, primera revisión ejecutivo, segunda revisión el jefe del departamento técnico, tercera revisión el encargado de la sucursal en la cual se solicita el aforo fisico, para retirar la mercaderia</t>
  </si>
  <si>
    <t xml:space="preserve">1) cada carpeta para aforo fisico, debe llevar la firma de las 3 personas que revisaran la carpeta, si falta algun documento, se debe completar antes de la presentacion a la Aduana                                                             </t>
  </si>
  <si>
    <t>jefe departamento tecnico</t>
  </si>
  <si>
    <t>se llevara un registro de las carpetas que se fueron al aforo fisico, para saber si existe alguna sancion o medida por parte de la Aduana. El encargado de la sucursal debe informar si esta todo bien y si pudieron despachar la mercaderia</t>
  </si>
  <si>
    <t>diario</t>
  </si>
  <si>
    <t>revisión de multas y amonestaciones de la aduana</t>
  </si>
  <si>
    <t>gerente departamento tecnico</t>
  </si>
  <si>
    <t>1- la carpeta para aforo documental, tendra que ser revisada 3 veces antes de la presentacion a la aduana, primera revision ejecutivo, segunda revision jefe del departamento tecnico, tercera revision el encargado de la sucursal en la cual se solicita el aforo documental</t>
  </si>
  <si>
    <t xml:space="preserve">1) cada carpeta para aforo documental, debe llevar la firma de las 3 personas que revisaran la carpeta, si falta algun documento, se debe completar antes de la presentacion a la Aduana                                                             </t>
  </si>
  <si>
    <t>se llevara un resgistro de las carpetas que se fueron al aforo documental, para saber si existe alguna sancion o medida por parte de la Aduana. El encargado de la sucursal debe informar al gerente tecnico si esta todo bien, informar si aduana emitira alguna infracción.</t>
  </si>
  <si>
    <t xml:space="preserve">1) documentos deben ser enviados desde casa matriz en forma correcta y completa, deben ser revisados por ejecutivos y departamento tecnico </t>
  </si>
  <si>
    <t>cada carpeta debe llevar la firma de las 2 personas que revisaron la carpeta, el funcionario de la susursal tambien debe revisar la carpeta antes de ir a zona primaria.</t>
  </si>
  <si>
    <t>jefe de sucursal debe llevar un registro de las carpetas que llegan incompletas, para tomar las medidas con los ejecutivos y departamento tecnico, y de esta forma disminuir el riesgo de los atrasos en los retiros de la zona primaria.</t>
  </si>
  <si>
    <t>jefe de sucursal, debe informar a la alta gerencia, si continuan llegando documentos incompletos que puedan afectar el retiro en zona primaria, para tomar alguna otra medida</t>
  </si>
  <si>
    <t>jefe de sucursal</t>
  </si>
  <si>
    <t xml:space="preserve"> exigir al cliente que disponga de copias originales para utilizar ante pérdidas por fuerza mayor</t>
  </si>
  <si>
    <t>enviar carta a clientes solicitado mantengan siempre segundos originales de los documentos base</t>
  </si>
  <si>
    <t>gerente comercial</t>
  </si>
  <si>
    <t>20 de mayo</t>
  </si>
  <si>
    <t>recepcion de acuso de recibo y aceptación de la carta</t>
  </si>
  <si>
    <t>trimestralmente</t>
  </si>
  <si>
    <t>en caso de ocurrencia del evento de perdida  total o parcial, cliente entrega segundo original de inmediato.</t>
  </si>
  <si>
    <t>Gerencia</t>
  </si>
  <si>
    <t>Antes del aforo físico se debe verificar que toda la documentación de la carpeta este en cumplimiento, según normativa aduanera</t>
  </si>
  <si>
    <t>Departamento técnico revisa y valida el contenido de la carpeta cuando se silicita aforo. Si hay documentos faltantes, se gestiona la recuperación de lo faltante.</t>
  </si>
  <si>
    <t>Ejecutivo y técnico pedidor que generan el despacho.</t>
  </si>
  <si>
    <t>Revisión de la carpeta incluyendo documentos faltantes, por parte de jefe de sucursal que aplica al aforo.</t>
  </si>
  <si>
    <t>cuando se solicita aforo</t>
  </si>
  <si>
    <t>Aforo cumplido sin reparos por parte de la DNA</t>
  </si>
  <si>
    <t>Aplicar procedimiento operativo de la sucursal, según aplique a la aduana que solicita el aforo físico</t>
  </si>
  <si>
    <t>Tramitador aduanero de la sucursal aplica procedimiento de Operaciones.</t>
  </si>
  <si>
    <t>Jefe de sucursal</t>
  </si>
  <si>
    <t>Resultado del aforo</t>
  </si>
  <si>
    <t>Antes del aforo documental  se debe verificar que toda la documentación de la carpeta este en cumplimiento, según normativa aduanera</t>
  </si>
  <si>
    <t>cuandi se solicita aforo</t>
  </si>
  <si>
    <t>Aplicar procedimiento operativo de la sucursal, según aplique a la aduana.</t>
  </si>
  <si>
    <t>V°B° de la DNA respecto a la carga.</t>
  </si>
  <si>
    <t>autorización de retiro/ingreso de carga por  DNA</t>
  </si>
  <si>
    <t>Sin reparos por parte de la DNA</t>
  </si>
  <si>
    <t>V°B° de la DNA respecto a los sellos.</t>
  </si>
  <si>
    <t>autorización  por  DNA</t>
  </si>
  <si>
    <t xml:space="preserve"> solicitar información, para los cursos actualizados con temas aduaneros y de comercio exterior.</t>
  </si>
  <si>
    <t>revisar cursos actualizados y reconocidos por la aduana en temas aduaneros, para ofrecer a los diferentes deptos de la agencia</t>
  </si>
  <si>
    <t>jefa de RRHH</t>
  </si>
  <si>
    <t>enviar mail con informacion de los diferentes cursos aduaneros y de comercio exterior</t>
  </si>
  <si>
    <t>se llevara un registro de las personas que asistan a los cursos, para revisar el cumplimiento de termino</t>
  </si>
  <si>
    <t>Controlar incobrables semanalmente</t>
  </si>
  <si>
    <t>Reporte de recuperación de cuentas por cobrar</t>
  </si>
  <si>
    <t>en producción</t>
  </si>
  <si>
    <t>Preparar un reporte compartivo entre un periodo y otro, analizar variables de recuperacion de flujo y variacion en ventas</t>
  </si>
  <si>
    <t>- Revisión de los ratios de recuperacion de flujos.</t>
  </si>
  <si>
    <t>Estado de cuentas corrientes clientes</t>
  </si>
  <si>
    <t>Revisión periodica de status cuentas clientes.</t>
  </si>
  <si>
    <t>cobranza</t>
  </si>
  <si>
    <t>Seguimiento por cliente de mail enviados y respuesta. Bitacora de cobranza.</t>
  </si>
  <si>
    <t>Revisión de datos abonos a cuentas de clientes contabilizados. Abono rebajados de cuentas.</t>
  </si>
  <si>
    <t xml:space="preserve">1.- Bloqueo de la cuenta de usuario en todos los sistemas informáticos de la Agencia, incluyendo Active Directory, VPN, Correo electrónico y SIGAD. </t>
  </si>
  <si>
    <t>1.- En caso de desvinculación, encargada(o) de RRHH  informará inmediatamente al encargado de informática y al encargado de seguridad de la información para efectuar el bloqueo de la cuenta de usuario.
2.- Encargado de informática bloqueará la cuenta de usuario del colaborador desvinculado en todos los sistemas.</t>
  </si>
  <si>
    <t>Encargado (a) de RRHH</t>
  </si>
  <si>
    <t>Verificar que la cuenta de usuario del colaborador desvinculado se encuentre bloqueada en los sistemas.</t>
  </si>
  <si>
    <t>Cuando ocurra</t>
  </si>
  <si>
    <t>2.- Eliminación de cuenta de usuario desvinculado.</t>
  </si>
  <si>
    <t>1.- Evaluar la oportunidad para eliminar de los sistemas la cuenta de usuario de colaborador desvinculado.
2.- Eliminar la cuenta de usuario de los sistemas.</t>
  </si>
  <si>
    <t>Encargado informática, encargado Seguridad Información, encargado de RRHH.</t>
  </si>
  <si>
    <t xml:space="preserve">Verificar que la cuenta de usuario de un colaborador desvinculado, la cual se debe encontrar previamente bloqueada, sea eliminada de los sistemas luego de evaluada la factibilidad de eliminación. </t>
  </si>
  <si>
    <t>Efectuar respaldo de los correos electrónicos de los colaboradores, según lo estipula el Procedimiento de Control de Accesos.</t>
  </si>
  <si>
    <t>Definir e implementar un esquema de respaldo de los archivos de correos electrónicos de todos los colaboradores.</t>
  </si>
  <si>
    <t>Encargado informática</t>
  </si>
  <si>
    <t>Solicitar bajada de 3 archivos de respaldo de correos electrónicos, verificando que estos pueden ser leídos.</t>
  </si>
  <si>
    <t xml:space="preserve"> Autorevisión exhaustiva y prolija del tecnico y revisor, debe solicitar mayores antecedentes de ser necesario.</t>
  </si>
  <si>
    <t>Autorevisión de DIN por cada  pedidor.</t>
  </si>
  <si>
    <t>Pedidor</t>
  </si>
  <si>
    <t>Revisor de DIN</t>
  </si>
  <si>
    <t>Formulario en borrador de la DIN</t>
  </si>
  <si>
    <t>Jefe de ejecutivos</t>
  </si>
  <si>
    <t>1) Ejecutivo no procesará despacho sin contar con el debido endoso.</t>
  </si>
  <si>
    <t>No cursar el despacho al técnico. Carpeta no continua con el proceso habitual, técnico no procesa el despacho.</t>
  </si>
  <si>
    <t>Ejecutivo</t>
  </si>
  <si>
    <t>Se deja evidencia con check list en cada carpeta que el endoso existe.</t>
  </si>
  <si>
    <t>Revisión de documentación</t>
  </si>
  <si>
    <t xml:space="preserve"> Conciliar documentación y revision de los datos de consignacion de guias versus la información ingresada al sistema.</t>
  </si>
  <si>
    <t>Verificar que los datos ingresados al sistema sean cohincides con lo documentos en papel.</t>
  </si>
  <si>
    <t>check list de revisión de todos los los documentos de respaldo.</t>
  </si>
  <si>
    <t>1)  Informar la documentación pendiente del despacho de forma semanal.</t>
  </si>
  <si>
    <t xml:space="preserve">Autorevisión de las DUS con legalizacion pendiente. </t>
  </si>
  <si>
    <t>Asistente de exportaciones</t>
  </si>
  <si>
    <t>Controller reporta al agente los desembolsos por EXPO cuyas DUS se encuentran pendientes de legalización.</t>
  </si>
  <si>
    <t>semanalmente</t>
  </si>
  <si>
    <t>A traves del sistema SIGA y reporte seguimiento por facturas pendientes de los despachos.</t>
  </si>
  <si>
    <t>Jeje de exportaciones</t>
  </si>
  <si>
    <t>2)  Verificar si la Guia aeréa fue ingresada al sistemaEditrade.</t>
  </si>
  <si>
    <t>Revisión semanal de los DUS en trámite.</t>
  </si>
  <si>
    <t>Manualmente revisa el documento versus informacion en Sistema aduana</t>
  </si>
  <si>
    <t>Queda respaldo de un borrador en carpeta despacho</t>
  </si>
  <si>
    <t>3)  Verificar los ingresos en zona primaria.</t>
  </si>
  <si>
    <t>Clasificacion de los clientes por volumen de operaciones y por contrato y diferencia los estados en pendientes y los que estan en curso.</t>
  </si>
  <si>
    <t>Revisa en SIGA los estados que se van ingresando en estado ingreso zona primaria e ingreso de las prorrogas.</t>
  </si>
  <si>
    <t>Respaldos fisicos de los ingresos a zona primaria.</t>
  </si>
  <si>
    <t>Legalización o anulación de DUS.</t>
  </si>
  <si>
    <t>Verificar plazo de 25 dias y contactar clientes para acordar embarque o anulacion, o cambio de fecha.</t>
  </si>
  <si>
    <t>Notificación de correos con acuso de recibo.</t>
  </si>
  <si>
    <t>Mail en carpeta de respaldo.</t>
  </si>
  <si>
    <t>1) Llevar un control de los vencimientos y/o cancelaciones con a lo menos 3 dias de anticipación a la fecha tope.</t>
  </si>
  <si>
    <t>Reporte semanal de los vencimientos.</t>
  </si>
  <si>
    <t>Agente revisa periodicamente los vencimientos en la pagina de la aduana e informar al ejecutivo antes del vencimiento.</t>
  </si>
  <si>
    <t>Reporte con todos los vencimientos controlados</t>
  </si>
  <si>
    <t>1)  Validar que la documentación este en regla y conforme a la normativa aduanera vigentes al momento de presentar los despachos a la DNA.
2) Respecto a los sellos: Revisar si hay sellos cambiados e informar a los clientes y embarcadores de esta condición.</t>
  </si>
  <si>
    <t>Revisión documental antes de la presentación del despacho aduanero por parte de los ejecutivos y pedidores.</t>
  </si>
  <si>
    <t>ejecutivo</t>
  </si>
  <si>
    <t>Revisión mensual de multas relacionadas con estas faltas.</t>
  </si>
  <si>
    <t>Reporte de multas por este concepto enviadas por DNA</t>
  </si>
  <si>
    <t>Gerente técnico y gerente comercial</t>
  </si>
  <si>
    <t xml:space="preserve">1) manejar un tipo de cambio (Dólar aduanero) minimo de $ 750, a aplicar cuando su valor sea inferior a este monto.
2) Informar por escrito a los clientes de esta medida. </t>
  </si>
  <si>
    <t>Revisión mensual del dólar observado del penultimos dia habil del mes en curso.</t>
  </si>
  <si>
    <t>Mensualmente se revisa el tipo de cambio y sus efectos.</t>
  </si>
  <si>
    <t>MAPA DE EXPOSICIÓN DE RIESGOS (IER)</t>
  </si>
  <si>
    <t>CM-05,CM-16</t>
  </si>
  <si>
    <t>CM-04;CM-06;CM-09</t>
  </si>
  <si>
    <t>CM-03;CM-21</t>
  </si>
  <si>
    <t>CM-01,CM-01;CM-02;CM-14;CM-14;CM-18;CM-19;CM-20</t>
  </si>
  <si>
    <t>CM-07;CM-07</t>
  </si>
  <si>
    <t>CM-21;CM-21;CM-21</t>
  </si>
  <si>
    <t>CM-01;CM-02;CM-08;CM-15;CM-22</t>
  </si>
  <si>
    <t>REVISADO POR</t>
  </si>
  <si>
    <t>APROBADO POR</t>
  </si>
  <si>
    <t>FECHA</t>
  </si>
  <si>
    <t>N° REVISIÓN</t>
  </si>
  <si>
    <t>ACCIÓN REALIZADA</t>
  </si>
  <si>
    <t xml:space="preserve">INCUMPLIMIENTO ARTICULO 168 </t>
  </si>
  <si>
    <t>Se incluye Articulo  168 O.A. y se revisan todos los riesgos identificados y planes de acción asociados.</t>
  </si>
  <si>
    <t>Alvaro Fredes</t>
  </si>
  <si>
    <t>Francisco Pardo</t>
  </si>
  <si>
    <t>MULTAS/INFRACCIONES POR INCUMPLIMIENTO .</t>
  </si>
  <si>
    <t>MULTAS Y POSIBLES DELITOS DE CONTRABANDO</t>
  </si>
  <si>
    <t>CM-25</t>
  </si>
  <si>
    <t xml:space="preserve">1) Solicitar a los clientes nuevos una declaración jurada Y/O mail que asegure que se hace responsable por la información  declarada respecto a las mercancias que ingresos y salidas para dejar delimitadas las resposabilidades  si se incurre en el incumplimiento del articulo 168. </t>
  </si>
  <si>
    <t xml:space="preserve">Jefe de ejecutivos enviará un mail a cada cliente solicitando que al enviar documentación para cada despacho, expliciten por escrito en mail adjunto, la descripción del producto (en español) y su uso. </t>
  </si>
  <si>
    <t>La persona operativa debe corroborar que este el endoso pertinente.</t>
  </si>
  <si>
    <t>CONTROL DE REVISIONES Y/O CAMBIOS</t>
  </si>
  <si>
    <t>Oportunidad</t>
  </si>
  <si>
    <t xml:space="preserve">Hackeo de sitios web y/o de los sistemas informaticos </t>
  </si>
  <si>
    <t xml:space="preserve">Fijar tipo de cambio minimo que asegure rentabilidad de empresa </t>
  </si>
  <si>
    <t xml:space="preserve">Reforzar carpetas electronicas, a fin que documentos quedes respaldados en nuestros sistemas </t>
  </si>
  <si>
    <t xml:space="preserve">Hackeo de sitios web y/o de los sistemas informáticos </t>
  </si>
  <si>
    <t xml:space="preserve">Capacitar a personal para mejorar procesos </t>
  </si>
  <si>
    <t>Adquirir camaras de alta calidad que pemitan visualizar de buena forma a personas que inrgresan a empresa. Adicionalmente, se reforzara control de acceso con reconocimiento facial</t>
  </si>
  <si>
    <t>Solicitar a proveedor de servicios informáticos cambio de claves de acceso, cada cierto tiempo, a fin evitar uso malicioso de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</si>
</sst>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0.00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thin">
        <color rgb="FF000000"/>
      </left>
      <right style="medium">
        <color rgb="FF666666"/>
      </right>
      <top/>
      <bottom style="medium">
        <color rgb="FF666666"/>
      </bottom>
      <diagonal/>
    </border>
    <border>
      <left style="thin">
        <color rgb="FF000000"/>
      </left>
      <right style="medium">
        <color rgb="FF666666"/>
      </right>
      <top/>
      <bottom style="thin">
        <color rgb="FF000000"/>
      </bottom>
      <diagonal/>
    </border>
    <border>
      <left/>
      <right style="medium">
        <color rgb="FF666666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666666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1" fontId="1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153">
    <xf numFmtId="0" fontId="0" fillId="0" borderId="0" xfId="0"/>
    <xf numFmtId="0" fontId="0" fillId="0" borderId="0" xfId="0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8" fillId="0" borderId="13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6" borderId="16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18" fillId="38" borderId="0" xfId="0" applyFont="1" applyFill="1" applyAlignment="1">
      <alignment horizontal="center" vertical="center" wrapText="1"/>
    </xf>
    <xf numFmtId="0" fontId="0" fillId="38" borderId="0" xfId="0" applyFill="1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16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6" borderId="10" xfId="0" applyFill="1" applyBorder="1"/>
    <xf numFmtId="0" fontId="24" fillId="36" borderId="10" xfId="0" applyFont="1" applyFill="1" applyBorder="1" applyAlignment="1">
      <alignment horizontal="left" vertical="center"/>
    </xf>
    <xf numFmtId="0" fontId="24" fillId="40" borderId="10" xfId="0" applyFont="1" applyFill="1" applyBorder="1" applyAlignment="1">
      <alignment horizontal="left" vertical="center"/>
    </xf>
    <xf numFmtId="0" fontId="24" fillId="37" borderId="10" xfId="0" applyFont="1" applyFill="1" applyBorder="1" applyAlignment="1">
      <alignment horizontal="left" vertical="center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6" fillId="37" borderId="10" xfId="0" applyFont="1" applyFill="1" applyBorder="1" applyAlignment="1">
      <alignment horizontal="center" vertical="center"/>
    </xf>
    <xf numFmtId="0" fontId="18" fillId="37" borderId="13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/>
    </xf>
    <xf numFmtId="0" fontId="16" fillId="36" borderId="10" xfId="0" applyFont="1" applyFill="1" applyBorder="1" applyAlignment="1">
      <alignment horizontal="center" vertical="center"/>
    </xf>
    <xf numFmtId="0" fontId="0" fillId="34" borderId="10" xfId="0" applyFill="1" applyBorder="1"/>
    <xf numFmtId="164" fontId="0" fillId="0" borderId="10" xfId="42" applyNumberFormat="1" applyFont="1" applyBorder="1" applyAlignment="1">
      <alignment horizontal="center" vertical="center" wrapText="1"/>
    </xf>
    <xf numFmtId="0" fontId="24" fillId="36" borderId="10" xfId="0" applyFont="1" applyFill="1" applyBorder="1" applyAlignment="1">
      <alignment horizontal="center" vertical="center"/>
    </xf>
    <xf numFmtId="0" fontId="24" fillId="37" borderId="10" xfId="0" applyFont="1" applyFill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 wrapText="1"/>
    </xf>
    <xf numFmtId="1" fontId="16" fillId="38" borderId="10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0" fillId="41" borderId="10" xfId="0" applyFill="1" applyBorder="1"/>
    <xf numFmtId="0" fontId="16" fillId="38" borderId="10" xfId="0" applyFon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6" fillId="38" borderId="10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/>
    </xf>
    <xf numFmtId="0" fontId="0" fillId="41" borderId="10" xfId="0" applyFill="1" applyBorder="1" applyAlignment="1">
      <alignment horizontal="center" vertical="center" wrapText="1"/>
    </xf>
    <xf numFmtId="1" fontId="0" fillId="0" borderId="21" xfId="0" applyNumberFormat="1" applyBorder="1" applyAlignment="1">
      <alignment horizontal="center" vertical="center"/>
    </xf>
    <xf numFmtId="0" fontId="0" fillId="34" borderId="21" xfId="0" applyFill="1" applyBorder="1" applyAlignment="1">
      <alignment horizontal="center" vertical="center"/>
    </xf>
    <xf numFmtId="0" fontId="0" fillId="0" borderId="21" xfId="0" applyBorder="1" applyAlignment="1">
      <alignment vertical="top" wrapText="1"/>
    </xf>
    <xf numFmtId="0" fontId="0" fillId="41" borderId="21" xfId="0" applyFill="1" applyBorder="1" applyAlignment="1">
      <alignment horizontal="center" vertical="center" wrapText="1"/>
    </xf>
    <xf numFmtId="164" fontId="0" fillId="0" borderId="21" xfId="42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16" fontId="0" fillId="0" borderId="21" xfId="0" applyNumberForma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6" fillId="39" borderId="10" xfId="0" applyFont="1" applyFill="1" applyBorder="1" applyAlignment="1">
      <alignment horizontal="center" vertical="center" wrapText="1"/>
    </xf>
    <xf numFmtId="0" fontId="26" fillId="39" borderId="10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36" borderId="10" xfId="0" applyFont="1" applyFill="1" applyBorder="1" applyAlignment="1">
      <alignment vertical="center"/>
    </xf>
    <xf numFmtId="0" fontId="24" fillId="0" borderId="10" xfId="0" applyFont="1" applyBorder="1" applyAlignment="1">
      <alignment vertical="center" wrapText="1"/>
    </xf>
    <xf numFmtId="0" fontId="29" fillId="36" borderId="10" xfId="0" applyFont="1" applyFill="1" applyBorder="1" applyAlignment="1">
      <alignment horizontal="center" vertical="center"/>
    </xf>
    <xf numFmtId="0" fontId="29" fillId="34" borderId="10" xfId="0" applyFont="1" applyFill="1" applyBorder="1" applyAlignment="1">
      <alignment horizontal="center" vertical="center"/>
    </xf>
    <xf numFmtId="0" fontId="28" fillId="34" borderId="10" xfId="0" applyFont="1" applyFill="1" applyBorder="1" applyAlignment="1">
      <alignment vertical="center"/>
    </xf>
    <xf numFmtId="0" fontId="29" fillId="37" borderId="10" xfId="0" applyFont="1" applyFill="1" applyBorder="1" applyAlignment="1">
      <alignment horizontal="center" vertical="center"/>
    </xf>
    <xf numFmtId="0" fontId="28" fillId="37" borderId="10" xfId="0" applyFont="1" applyFill="1" applyBorder="1" applyAlignment="1">
      <alignment vertical="center"/>
    </xf>
    <xf numFmtId="0" fontId="28" fillId="36" borderId="10" xfId="0" applyFont="1" applyFill="1" applyBorder="1" applyAlignment="1">
      <alignment horizontal="center" vertical="center"/>
    </xf>
    <xf numFmtId="0" fontId="28" fillId="34" borderId="10" xfId="0" applyFont="1" applyFill="1" applyBorder="1" applyAlignment="1">
      <alignment horizontal="center" vertical="center"/>
    </xf>
    <xf numFmtId="0" fontId="28" fillId="37" borderId="10" xfId="0" applyFont="1" applyFill="1" applyBorder="1" applyAlignment="1">
      <alignment horizontal="center" vertical="center"/>
    </xf>
    <xf numFmtId="0" fontId="18" fillId="0" borderId="32" xfId="0" applyFont="1" applyBorder="1" applyAlignment="1">
      <alignment vertical="center" wrapText="1"/>
    </xf>
    <xf numFmtId="0" fontId="18" fillId="0" borderId="33" xfId="0" applyFont="1" applyBorder="1" applyAlignment="1">
      <alignment vertical="center" wrapText="1"/>
    </xf>
    <xf numFmtId="0" fontId="18" fillId="0" borderId="17" xfId="0" applyFont="1" applyBorder="1" applyAlignment="1">
      <alignment vertical="top" wrapText="1"/>
    </xf>
    <xf numFmtId="0" fontId="18" fillId="0" borderId="35" xfId="0" applyFont="1" applyBorder="1" applyAlignment="1">
      <alignment vertical="top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30" fillId="35" borderId="21" xfId="0" applyFont="1" applyFill="1" applyBorder="1" applyAlignment="1">
      <alignment vertical="center" wrapText="1"/>
    </xf>
    <xf numFmtId="0" fontId="30" fillId="35" borderId="2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2" fillId="38" borderId="0" xfId="0" applyFont="1" applyFill="1"/>
    <xf numFmtId="0" fontId="32" fillId="0" borderId="0" xfId="0" applyFont="1"/>
    <xf numFmtId="0" fontId="30" fillId="38" borderId="0" xfId="0" applyFont="1" applyFill="1" applyAlignment="1">
      <alignment horizontal="center" vertical="center" wrapText="1"/>
    </xf>
    <xf numFmtId="0" fontId="30" fillId="35" borderId="31" xfId="0" applyFont="1" applyFill="1" applyBorder="1" applyAlignment="1">
      <alignment vertical="center" wrapText="1"/>
    </xf>
    <xf numFmtId="0" fontId="30" fillId="35" borderId="34" xfId="0" applyFont="1" applyFill="1" applyBorder="1" applyAlignment="1">
      <alignment vertical="top" wrapText="1"/>
    </xf>
    <xf numFmtId="0" fontId="30" fillId="35" borderId="36" xfId="0" applyFont="1" applyFill="1" applyBorder="1" applyAlignment="1">
      <alignment horizontal="center" vertical="center" wrapText="1"/>
    </xf>
    <xf numFmtId="0" fontId="30" fillId="35" borderId="26" xfId="0" applyFont="1" applyFill="1" applyBorder="1" applyAlignment="1">
      <alignment vertical="center" wrapText="1"/>
    </xf>
    <xf numFmtId="0" fontId="30" fillId="35" borderId="26" xfId="0" applyFont="1" applyFill="1" applyBorder="1" applyAlignment="1">
      <alignment horizontal="center" vertical="center" wrapText="1"/>
    </xf>
    <xf numFmtId="0" fontId="30" fillId="35" borderId="27" xfId="0" applyFont="1" applyFill="1" applyBorder="1" applyAlignment="1">
      <alignment horizontal="center" vertical="center" wrapText="1"/>
    </xf>
    <xf numFmtId="0" fontId="32" fillId="39" borderId="22" xfId="0" applyFont="1" applyFill="1" applyBorder="1" applyAlignment="1">
      <alignment horizontal="center" vertical="center"/>
    </xf>
    <xf numFmtId="0" fontId="0" fillId="0" borderId="21" xfId="0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9" fillId="38" borderId="10" xfId="0" applyFont="1" applyFill="1" applyBorder="1" applyAlignment="1">
      <alignment horizontal="center" vertical="center"/>
    </xf>
    <xf numFmtId="0" fontId="24" fillId="38" borderId="10" xfId="0" applyFont="1" applyFill="1" applyBorder="1" applyAlignment="1">
      <alignment vertical="center"/>
    </xf>
    <xf numFmtId="0" fontId="32" fillId="38" borderId="22" xfId="0" applyFont="1" applyFill="1" applyBorder="1" applyAlignment="1">
      <alignment vertical="center"/>
    </xf>
    <xf numFmtId="0" fontId="32" fillId="38" borderId="22" xfId="0" applyFont="1" applyFill="1" applyBorder="1" applyAlignment="1">
      <alignment vertical="center" wrapText="1"/>
    </xf>
    <xf numFmtId="0" fontId="32" fillId="38" borderId="30" xfId="0" applyFont="1" applyFill="1" applyBorder="1" applyAlignment="1">
      <alignment horizontal="center" vertical="center"/>
    </xf>
    <xf numFmtId="2" fontId="0" fillId="0" borderId="0" xfId="0" applyNumberFormat="1"/>
    <xf numFmtId="0" fontId="33" fillId="34" borderId="10" xfId="0" applyFont="1" applyFill="1" applyBorder="1" applyAlignment="1">
      <alignment horizontal="center" vertical="center" wrapText="1"/>
    </xf>
    <xf numFmtId="0" fontId="33" fillId="36" borderId="10" xfId="0" applyFont="1" applyFill="1" applyBorder="1" applyAlignment="1">
      <alignment horizontal="center" vertical="center" wrapText="1"/>
    </xf>
    <xf numFmtId="0" fontId="33" fillId="37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39" xfId="0" applyBorder="1"/>
    <xf numFmtId="0" fontId="31" fillId="38" borderId="22" xfId="0" applyFont="1" applyFill="1" applyBorder="1" applyAlignment="1">
      <alignment horizontal="center" vertical="center"/>
    </xf>
    <xf numFmtId="0" fontId="31" fillId="38" borderId="22" xfId="0" applyFont="1" applyFill="1" applyBorder="1" applyAlignment="1">
      <alignment horizontal="center" vertical="center" wrapText="1"/>
    </xf>
    <xf numFmtId="0" fontId="31" fillId="38" borderId="30" xfId="0" applyFont="1" applyFill="1" applyBorder="1" applyAlignment="1">
      <alignment horizontal="center" vertical="center"/>
    </xf>
    <xf numFmtId="0" fontId="16" fillId="0" borderId="0" xfId="0" applyFont="1"/>
    <xf numFmtId="0" fontId="0" fillId="0" borderId="10" xfId="0" applyBorder="1" applyAlignment="1">
      <alignment horizontal="left" vertical="center" wrapText="1"/>
    </xf>
    <xf numFmtId="0" fontId="21" fillId="38" borderId="10" xfId="0" applyFont="1" applyFill="1" applyBorder="1" applyAlignment="1">
      <alignment horizontal="left" vertical="center" wrapText="1"/>
    </xf>
    <xf numFmtId="0" fontId="0" fillId="38" borderId="10" xfId="0" applyFill="1" applyBorder="1" applyAlignment="1">
      <alignment horizontal="center" vertical="center"/>
    </xf>
    <xf numFmtId="0" fontId="0" fillId="38" borderId="0" xfId="0" applyFill="1" applyAlignment="1">
      <alignment horizontal="center" vertical="center"/>
    </xf>
    <xf numFmtId="0" fontId="0" fillId="36" borderId="0" xfId="0" applyFill="1" applyAlignment="1">
      <alignment horizontal="center" vertical="center" wrapText="1"/>
    </xf>
    <xf numFmtId="0" fontId="0" fillId="37" borderId="0" xfId="0" applyFill="1" applyAlignment="1">
      <alignment horizontal="center" vertical="center" wrapText="1"/>
    </xf>
    <xf numFmtId="0" fontId="0" fillId="0" borderId="22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0" xfId="0" applyBorder="1"/>
    <xf numFmtId="0" fontId="0" fillId="0" borderId="41" xfId="0" applyBorder="1"/>
    <xf numFmtId="0" fontId="0" fillId="42" borderId="26" xfId="0" applyFill="1" applyBorder="1" applyAlignment="1">
      <alignment horizontal="center"/>
    </xf>
    <xf numFmtId="0" fontId="0" fillId="42" borderId="27" xfId="0" applyFill="1" applyBorder="1" applyAlignment="1">
      <alignment horizontal="center"/>
    </xf>
    <xf numFmtId="0" fontId="0" fillId="42" borderId="26" xfId="0" applyFill="1" applyBorder="1"/>
    <xf numFmtId="0" fontId="0" fillId="0" borderId="10" xfId="0" applyBorder="1"/>
    <xf numFmtId="0" fontId="0" fillId="43" borderId="42" xfId="0" applyFill="1" applyBorder="1" applyAlignment="1">
      <alignment horizontal="center"/>
    </xf>
    <xf numFmtId="0" fontId="0" fillId="0" borderId="41" xfId="0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14" fontId="0" fillId="0" borderId="40" xfId="0" applyNumberForma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31" fillId="39" borderId="23" xfId="0" applyFont="1" applyFill="1" applyBorder="1" applyAlignment="1">
      <alignment horizontal="center" vertical="center"/>
    </xf>
    <xf numFmtId="0" fontId="31" fillId="39" borderId="24" xfId="0" applyFont="1" applyFill="1" applyBorder="1" applyAlignment="1">
      <alignment horizontal="center" vertical="center"/>
    </xf>
    <xf numFmtId="0" fontId="31" fillId="39" borderId="25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35" fillId="39" borderId="23" xfId="43" applyFill="1" applyBorder="1" applyAlignment="1">
      <alignment horizontal="center" vertical="center" wrapText="1"/>
    </xf>
    <xf numFmtId="0" fontId="35" fillId="39" borderId="24" xfId="43" applyFill="1" applyBorder="1" applyAlignment="1">
      <alignment horizontal="center" vertical="center" wrapText="1"/>
    </xf>
    <xf numFmtId="0" fontId="35" fillId="39" borderId="25" xfId="43" applyFill="1" applyBorder="1" applyAlignment="1">
      <alignment horizontal="center" vertical="center" wrapText="1"/>
    </xf>
    <xf numFmtId="0" fontId="32" fillId="39" borderId="28" xfId="0" applyFont="1" applyFill="1" applyBorder="1" applyAlignment="1">
      <alignment horizontal="center" vertical="center" wrapText="1"/>
    </xf>
    <xf numFmtId="0" fontId="32" fillId="39" borderId="29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36" fillId="0" borderId="0" xfId="0" applyFont="1" applyAlignment="1">
      <alignment horizontal="center"/>
    </xf>
    <xf numFmtId="0" fontId="0" fillId="42" borderId="10" xfId="0" applyFill="1" applyBorder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3" builtinId="8"/>
    <cellStyle name="Incorrecto" xfId="7" builtinId="27" customBuiltin="1"/>
    <cellStyle name="Millares [0]" xfId="42" builtinId="6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1">
    <dxf>
      <font>
        <color auto="1"/>
      </font>
      <numFmt numFmtId="2" formatCode="0.00"/>
      <fill>
        <patternFill>
          <bgColor rgb="FFFF0000"/>
        </patternFill>
      </fill>
    </dxf>
    <dxf>
      <numFmt numFmtId="2" formatCode="0.00"/>
      <fill>
        <patternFill>
          <bgColor rgb="FFFFFF00"/>
        </patternFill>
      </fill>
    </dxf>
    <dxf>
      <numFmt numFmtId="2" formatCode="0.00"/>
      <fill>
        <patternFill>
          <bgColor rgb="FF00B050"/>
        </patternFill>
      </fill>
    </dxf>
    <dxf>
      <font>
        <color auto="1"/>
      </font>
      <numFmt numFmtId="2" formatCode="0.00"/>
      <fill>
        <patternFill>
          <bgColor rgb="FFFF0000"/>
        </patternFill>
      </fill>
    </dxf>
    <dxf>
      <numFmt numFmtId="2" formatCode="0.00"/>
      <fill>
        <patternFill>
          <bgColor rgb="FFFFFF00"/>
        </patternFill>
      </fill>
    </dxf>
    <dxf>
      <numFmt numFmtId="2" formatCode="0.00"/>
      <fill>
        <patternFill>
          <bgColor rgb="FF00B050"/>
        </patternFill>
      </fill>
    </dxf>
    <dxf>
      <font>
        <color auto="1"/>
      </font>
      <numFmt numFmtId="2" formatCode="0.00"/>
      <fill>
        <patternFill>
          <bgColor rgb="FFFF0000"/>
        </patternFill>
      </fill>
    </dxf>
    <dxf>
      <numFmt numFmtId="2" formatCode="0.00"/>
      <fill>
        <patternFill>
          <bgColor rgb="FFFFFF00"/>
        </patternFill>
      </fill>
    </dxf>
    <dxf>
      <numFmt numFmtId="2" formatCode="0.00"/>
      <fill>
        <patternFill>
          <bgColor rgb="FF00B050"/>
        </patternFill>
      </fill>
    </dxf>
    <dxf>
      <numFmt numFmtId="1" formatCode="0"/>
      <fill>
        <patternFill>
          <bgColor rgb="FFFFFF00"/>
        </patternFill>
      </fill>
    </dxf>
    <dxf>
      <numFmt numFmtId="1" formatCode="0"/>
      <fill>
        <patternFill>
          <bgColor rgb="FFFFFF00"/>
        </patternFill>
      </fill>
    </dxf>
    <dxf>
      <numFmt numFmtId="1" formatCode="0"/>
      <fill>
        <patternFill>
          <bgColor rgb="FFFF0000"/>
        </patternFill>
      </fill>
    </dxf>
    <dxf>
      <numFmt numFmtId="1" formatCode="0"/>
      <fill>
        <patternFill>
          <bgColor rgb="FF00B050"/>
        </patternFill>
      </fill>
    </dxf>
    <dxf>
      <numFmt numFmtId="1" formatCode="0"/>
      <fill>
        <patternFill>
          <bgColor rgb="FFFFFF00"/>
        </patternFill>
      </fill>
    </dxf>
    <dxf>
      <numFmt numFmtId="1" formatCode="0"/>
      <fill>
        <patternFill>
          <bgColor rgb="FFFFFF00"/>
        </patternFill>
      </fill>
    </dxf>
    <dxf>
      <numFmt numFmtId="1" formatCode="0"/>
      <fill>
        <patternFill>
          <bgColor rgb="FFFFFF00"/>
        </patternFill>
      </fill>
    </dxf>
    <dxf>
      <numFmt numFmtId="1" formatCode="0"/>
      <fill>
        <patternFill>
          <bgColor rgb="FF00B050"/>
        </patternFill>
      </fill>
    </dxf>
    <dxf>
      <numFmt numFmtId="1" formatCode="0"/>
      <fill>
        <patternFill>
          <bgColor rgb="FFFF0000"/>
        </patternFill>
      </fill>
    </dxf>
    <dxf>
      <numFmt numFmtId="1" formatCode="0"/>
      <fill>
        <patternFill>
          <bgColor rgb="FF00B050"/>
        </patternFill>
      </fill>
    </dxf>
    <dxf>
      <numFmt numFmtId="1" formatCode="0"/>
      <fill>
        <patternFill>
          <bgColor rgb="FFFFFF00"/>
        </patternFill>
      </fill>
    </dxf>
    <dxf>
      <numFmt numFmtId="1" formatCode="0"/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B050"/>
      <color rgb="FFFFCC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395536</xdr:colOff>
      <xdr:row>0</xdr:row>
      <xdr:rowOff>71693</xdr:rowOff>
    </xdr:from>
    <xdr:to>
      <xdr:col>4</xdr:col>
      <xdr:colOff>414564</xdr:colOff>
      <xdr:row>6</xdr:row>
      <xdr:rowOff>189412</xdr:rowOff>
    </xdr:to>
    <xdr:sp macro="" textlink="">
      <xdr:nvSpPr>
        <xdr:cNvPr id="2" name="Dato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911342" y="71693"/>
          <a:ext cx="1534835" cy="1285300"/>
        </a:xfrm>
        <a:prstGeom prst="flowChartInputOutp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L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/>
            <a:t>Probabilidad de ocurrencia de un riesgo </a:t>
          </a:r>
          <a:r>
            <a:rPr lang="es-CL" sz="1600"/>
            <a:t>P</a:t>
          </a:r>
        </a:p>
        <a:p>
          <a:pPr algn="ctr"/>
          <a:r>
            <a:rPr lang="es-ES" sz="1100"/>
            <a:t>5 niveles</a:t>
          </a:r>
          <a:endParaRPr lang="es-CL" sz="800"/>
        </a:p>
      </xdr:txBody>
    </xdr:sp>
    <xdr:clientData/>
  </xdr:twoCellAnchor>
  <xdr:twoCellAnchor>
    <xdr:from>
      <xdr:col>5</xdr:col>
      <xdr:colOff>85734</xdr:colOff>
      <xdr:row>0</xdr:row>
      <xdr:rowOff>71693</xdr:rowOff>
    </xdr:from>
    <xdr:to>
      <xdr:col>7</xdr:col>
      <xdr:colOff>104762</xdr:colOff>
      <xdr:row>6</xdr:row>
      <xdr:rowOff>189412</xdr:rowOff>
    </xdr:to>
    <xdr:sp macro="" textlink="">
      <xdr:nvSpPr>
        <xdr:cNvPr id="3" name="Datos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875250" y="71693"/>
          <a:ext cx="1534835" cy="1285300"/>
        </a:xfrm>
        <a:prstGeom prst="flowChartInputOutp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L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/>
            <a:t>Impacto que genera un riesgo</a:t>
          </a:r>
        </a:p>
        <a:p>
          <a:pPr algn="ctr"/>
          <a:r>
            <a:rPr lang="es-ES" sz="1600"/>
            <a:t>I</a:t>
          </a:r>
          <a:endParaRPr lang="es-ES" sz="1200"/>
        </a:p>
        <a:p>
          <a:pPr algn="ctr"/>
          <a:r>
            <a:rPr lang="es-ES" sz="1050"/>
            <a:t>5 niveles</a:t>
          </a:r>
          <a:endParaRPr lang="es-CL" sz="1050"/>
        </a:p>
      </xdr:txBody>
    </xdr:sp>
    <xdr:clientData/>
  </xdr:twoCellAnchor>
  <xdr:twoCellAnchor>
    <xdr:from>
      <xdr:col>3</xdr:col>
      <xdr:colOff>333042</xdr:colOff>
      <xdr:row>7</xdr:row>
      <xdr:rowOff>30542</xdr:rowOff>
    </xdr:from>
    <xdr:to>
      <xdr:col>3</xdr:col>
      <xdr:colOff>583790</xdr:colOff>
      <xdr:row>9</xdr:row>
      <xdr:rowOff>0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2606752" y="1392719"/>
          <a:ext cx="250748" cy="35865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174113</xdr:colOff>
      <xdr:row>7</xdr:row>
      <xdr:rowOff>20875</xdr:rowOff>
    </xdr:from>
    <xdr:to>
      <xdr:col>5</xdr:col>
      <xdr:colOff>441782</xdr:colOff>
      <xdr:row>8</xdr:row>
      <xdr:rowOff>184355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>
          <a:off x="3963629" y="1383052"/>
          <a:ext cx="267669" cy="35807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370236</xdr:colOff>
      <xdr:row>9</xdr:row>
      <xdr:rowOff>31046</xdr:rowOff>
    </xdr:from>
    <xdr:to>
      <xdr:col>5</xdr:col>
      <xdr:colOff>380219</xdr:colOff>
      <xdr:row>14</xdr:row>
      <xdr:rowOff>112661</xdr:rowOff>
    </xdr:to>
    <xdr:sp macro="" textlink="">
      <xdr:nvSpPr>
        <xdr:cNvPr id="6" name="Almacenamiento intern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643946" y="1782417"/>
          <a:ext cx="1525789" cy="1054599"/>
        </a:xfrm>
        <a:prstGeom prst="flowChartInternalStorag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L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/>
            <a:t> severidad del riesgo</a:t>
          </a:r>
        </a:p>
        <a:p>
          <a:pPr algn="ctr"/>
          <a:r>
            <a:rPr lang="es-ES"/>
            <a:t> = P X I</a:t>
          </a:r>
        </a:p>
        <a:p>
          <a:pPr algn="ctr"/>
          <a:r>
            <a:rPr lang="es-ES"/>
            <a:t>3 niveles</a:t>
          </a:r>
          <a:endParaRPr lang="es-CL"/>
        </a:p>
      </xdr:txBody>
    </xdr:sp>
    <xdr:clientData/>
  </xdr:twoCellAnchor>
  <xdr:twoCellAnchor>
    <xdr:from>
      <xdr:col>6</xdr:col>
      <xdr:colOff>187832</xdr:colOff>
      <xdr:row>9</xdr:row>
      <xdr:rowOff>31046</xdr:rowOff>
    </xdr:from>
    <xdr:to>
      <xdr:col>8</xdr:col>
      <xdr:colOff>297016</xdr:colOff>
      <xdr:row>14</xdr:row>
      <xdr:rowOff>112661</xdr:rowOff>
    </xdr:to>
    <xdr:sp macro="" textlink="">
      <xdr:nvSpPr>
        <xdr:cNvPr id="7" name="Almacenamiento intern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735251" y="1782417"/>
          <a:ext cx="1624991" cy="1054599"/>
        </a:xfrm>
        <a:prstGeom prst="flowChartInternalStorag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L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/>
            <a:t>  NIVEL         </a:t>
          </a:r>
          <a:r>
            <a:rPr lang="es-ES" b="1">
              <a:solidFill>
                <a:sysClr val="windowText" lastClr="000000"/>
              </a:solidFill>
            </a:rPr>
            <a:t>NCR</a:t>
          </a:r>
        </a:p>
        <a:p>
          <a:pPr algn="ctr"/>
          <a:r>
            <a:rPr lang="es-ES"/>
            <a:t>1 a 6          =&gt; 1</a:t>
          </a:r>
        </a:p>
        <a:p>
          <a:pPr algn="ctr"/>
          <a:r>
            <a:rPr lang="es-ES"/>
            <a:t>7 a 9          =&gt; 2</a:t>
          </a:r>
        </a:p>
        <a:p>
          <a:pPr algn="ctr"/>
          <a:r>
            <a:rPr lang="es-ES"/>
            <a:t>10 a 25     =&gt; 3</a:t>
          </a:r>
          <a:endParaRPr lang="es-CL"/>
        </a:p>
      </xdr:txBody>
    </xdr:sp>
    <xdr:clientData/>
  </xdr:twoCellAnchor>
  <xdr:twoCellAnchor>
    <xdr:from>
      <xdr:col>5</xdr:col>
      <xdr:colOff>380219</xdr:colOff>
      <xdr:row>11</xdr:row>
      <xdr:rowOff>169152</xdr:rowOff>
    </xdr:from>
    <xdr:to>
      <xdr:col>6</xdr:col>
      <xdr:colOff>187832</xdr:colOff>
      <xdr:row>11</xdr:row>
      <xdr:rowOff>169152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>
          <a:stCxn id="6" idx="3"/>
          <a:endCxn id="7" idx="1"/>
        </xdr:cNvCxnSpPr>
      </xdr:nvCxnSpPr>
      <xdr:spPr>
        <a:xfrm>
          <a:off x="4169735" y="2309717"/>
          <a:ext cx="56551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61737</xdr:colOff>
      <xdr:row>8</xdr:row>
      <xdr:rowOff>23311</xdr:rowOff>
    </xdr:from>
    <xdr:to>
      <xdr:col>11</xdr:col>
      <xdr:colOff>450296</xdr:colOff>
      <xdr:row>15</xdr:row>
      <xdr:rowOff>15112</xdr:rowOff>
    </xdr:to>
    <xdr:sp macro="" textlink="">
      <xdr:nvSpPr>
        <xdr:cNvPr id="9" name="Datos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882866" y="1580085"/>
          <a:ext cx="1904365" cy="1353979"/>
        </a:xfrm>
        <a:prstGeom prst="flowChartInputOutp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L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/>
            <a:t>Nivel de efectividad de control de riesgos</a:t>
          </a:r>
        </a:p>
        <a:p>
          <a:pPr algn="ctr"/>
          <a:r>
            <a:rPr lang="es-ES" sz="1050" b="1">
              <a:solidFill>
                <a:sysClr val="windowText" lastClr="000000"/>
              </a:solidFill>
            </a:rPr>
            <a:t>NEC</a:t>
          </a:r>
        </a:p>
        <a:p>
          <a:pPr algn="ctr"/>
          <a:r>
            <a:rPr lang="es-ES" sz="1050"/>
            <a:t>1= deficiente</a:t>
          </a:r>
        </a:p>
        <a:p>
          <a:pPr algn="ctr"/>
          <a:r>
            <a:rPr lang="es-ES" sz="1050"/>
            <a:t>2= regular</a:t>
          </a:r>
        </a:p>
        <a:p>
          <a:pPr algn="ctr"/>
          <a:r>
            <a:rPr lang="es-ES" sz="1050"/>
            <a:t>3 = optimo</a:t>
          </a:r>
        </a:p>
      </xdr:txBody>
    </xdr:sp>
    <xdr:clientData/>
  </xdr:twoCellAnchor>
  <xdr:twoCellAnchor>
    <xdr:from>
      <xdr:col>7</xdr:col>
      <xdr:colOff>44158</xdr:colOff>
      <xdr:row>13</xdr:row>
      <xdr:rowOff>148632</xdr:rowOff>
    </xdr:from>
    <xdr:to>
      <xdr:col>7</xdr:col>
      <xdr:colOff>412515</xdr:colOff>
      <xdr:row>17</xdr:row>
      <xdr:rowOff>0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5349481" y="2678390"/>
          <a:ext cx="368357" cy="6733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696452</xdr:colOff>
      <xdr:row>15</xdr:row>
      <xdr:rowOff>51209</xdr:rowOff>
    </xdr:from>
    <xdr:to>
      <xdr:col>9</xdr:col>
      <xdr:colOff>819355</xdr:colOff>
      <xdr:row>16</xdr:row>
      <xdr:rowOff>122904</xdr:rowOff>
    </xdr:to>
    <xdr:cxnSp macro="">
      <xdr:nvCxnSpPr>
        <xdr:cNvPr id="11" name="Conector recto de flecha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 flipH="1">
          <a:off x="7517581" y="2970161"/>
          <a:ext cx="122903" cy="26629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397208</xdr:colOff>
      <xdr:row>1</xdr:row>
      <xdr:rowOff>7650</xdr:rowOff>
    </xdr:from>
    <xdr:to>
      <xdr:col>14</xdr:col>
      <xdr:colOff>6159</xdr:colOff>
      <xdr:row>5</xdr:row>
      <xdr:rowOff>74322</xdr:rowOff>
    </xdr:to>
    <xdr:sp macro="" textlink="">
      <xdr:nvSpPr>
        <xdr:cNvPr id="13" name="Llamada de nub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8734143" y="202247"/>
          <a:ext cx="1882661" cy="845059"/>
        </a:xfrm>
        <a:prstGeom prst="cloudCallout">
          <a:avLst>
            <a:gd name="adj1" fmla="val -45507"/>
            <a:gd name="adj2" fmla="val 14319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L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200">
              <a:solidFill>
                <a:schemeClr val="tx1"/>
              </a:solidFill>
            </a:rPr>
            <a:t>Valor asignado por evaluador del riesgo</a:t>
          </a:r>
          <a:endParaRPr lang="es-CL" sz="12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276532</xdr:colOff>
      <xdr:row>13</xdr:row>
      <xdr:rowOff>112662</xdr:rowOff>
    </xdr:from>
    <xdr:to>
      <xdr:col>4</xdr:col>
      <xdr:colOff>189306</xdr:colOff>
      <xdr:row>20</xdr:row>
      <xdr:rowOff>2</xdr:rowOff>
    </xdr:to>
    <xdr:sp macro="" textlink="">
      <xdr:nvSpPr>
        <xdr:cNvPr id="14" name="Llamada de nub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76532" y="2642420"/>
          <a:ext cx="2944387" cy="1474840"/>
        </a:xfrm>
        <a:prstGeom prst="cloudCallout">
          <a:avLst>
            <a:gd name="adj1" fmla="val 117678"/>
            <a:gd name="adj2" fmla="val 45388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L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100" b="1">
              <a:solidFill>
                <a:schemeClr val="tx1"/>
              </a:solidFill>
            </a:rPr>
            <a:t>IER </a:t>
          </a:r>
          <a:r>
            <a:rPr lang="es-ES" sz="1100">
              <a:solidFill>
                <a:schemeClr val="tx1"/>
              </a:solidFill>
            </a:rPr>
            <a:t>define el nivel de efectividad de la medida de control y define el nivel de criticidad del riesgo</a:t>
          </a:r>
          <a:r>
            <a:rPr lang="es-ES" sz="1100" baseline="0">
              <a:solidFill>
                <a:schemeClr val="tx1"/>
              </a:solidFill>
            </a:rPr>
            <a:t> d</a:t>
          </a:r>
          <a:r>
            <a:rPr lang="es-ES" sz="1100">
              <a:solidFill>
                <a:schemeClr val="tx1"/>
              </a:solidFill>
            </a:rPr>
            <a:t>eterminado las acciones para su control y/o  mitigación</a:t>
          </a:r>
          <a:endParaRPr lang="es-CL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675968</xdr:colOff>
      <xdr:row>17</xdr:row>
      <xdr:rowOff>204840</xdr:rowOff>
    </xdr:from>
    <xdr:to>
      <xdr:col>15</xdr:col>
      <xdr:colOff>440404</xdr:colOff>
      <xdr:row>22</xdr:row>
      <xdr:rowOff>542824</xdr:rowOff>
    </xdr:to>
    <xdr:sp macro="" textlink="">
      <xdr:nvSpPr>
        <xdr:cNvPr id="16" name="Llamada de nub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0651613" y="3512985"/>
          <a:ext cx="2796049" cy="1556774"/>
        </a:xfrm>
        <a:prstGeom prst="cloudCallout">
          <a:avLst>
            <a:gd name="adj1" fmla="val -94068"/>
            <a:gd name="adj2" fmla="val -20778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L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L" sz="1100">
              <a:solidFill>
                <a:schemeClr val="tx1"/>
              </a:solidFill>
            </a:rPr>
            <a:t>IER determina el nivel de prioridad y/o criticidad que se debe aplicar a los</a:t>
          </a:r>
          <a:r>
            <a:rPr lang="es-CL" sz="1100" baseline="0">
              <a:solidFill>
                <a:schemeClr val="tx1"/>
              </a:solidFill>
            </a:rPr>
            <a:t> planes de acción para el control</a:t>
          </a:r>
          <a:r>
            <a:rPr lang="es-CL" sz="1100">
              <a:solidFill>
                <a:schemeClr val="tx1"/>
              </a:solidFill>
            </a:rPr>
            <a:t> del riesgo evaluado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Matriz%20de%20Riesgos%20%20OEA%20Fco%20Pardo%20fbm%20v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ciones"/>
      <sheetName val="diagrama de flujo"/>
      <sheetName val="Matriz de Riesgos"/>
      <sheetName val="Calculo nec"/>
      <sheetName val="medidas de control SI"/>
      <sheetName val="Mapa de riesgos"/>
      <sheetName val="procesos y activos"/>
    </sheetNames>
    <sheetDataSet>
      <sheetData sheetId="0"/>
      <sheetData sheetId="1"/>
      <sheetData sheetId="2">
        <row r="1">
          <cell r="D1" t="str">
            <v>MATRIZ DE RIESGOS DE SEGURIDAD OEA</v>
          </cell>
          <cell r="E1"/>
          <cell r="F1"/>
          <cell r="G1"/>
          <cell r="H1"/>
          <cell r="I1"/>
          <cell r="J1"/>
          <cell r="K1"/>
          <cell r="L1"/>
        </row>
        <row r="2">
          <cell r="C2" t="str">
            <v xml:space="preserve">Código </v>
          </cell>
          <cell r="D2" t="str">
            <v> Proceso/área</v>
          </cell>
          <cell r="E2" t="str">
            <v> Actividad</v>
          </cell>
          <cell r="F2" t="str">
            <v> Riesgo</v>
          </cell>
          <cell r="G2" t="str">
            <v> Descripción del Riesgo</v>
          </cell>
          <cell r="H2" t="str">
            <v>Agente(es)
afectad(os)</v>
          </cell>
          <cell r="I2" t="str">
            <v>Impactos del riesgo</v>
          </cell>
          <cell r="J2" t="str">
            <v> Probabilidad Ocurrencia</v>
          </cell>
          <cell r="K2" t="str">
            <v> Impacto del Riesgo</v>
          </cell>
          <cell r="L2" t="str">
            <v> NIVEL DE SEVERIDAD = (P X I)</v>
          </cell>
        </row>
        <row r="3">
          <cell r="C3" t="str">
            <v>CM-01</v>
          </cell>
          <cell r="D3" t="str">
            <v>casa matriz</v>
          </cell>
          <cell r="E3" t="str">
            <v>acceso principal</v>
          </cell>
          <cell r="F3" t="str">
            <v>persona ajena a la empresa ingresa al interior</v>
          </cell>
          <cell r="G3" t="str">
            <v>un acceso no controlado de personas puede generar daños a la infraestructura, o constituir un delito</v>
          </cell>
          <cell r="H3"/>
          <cell r="I3" t="str">
            <v>perdida de activos, daños a las personas e infraestructura</v>
          </cell>
          <cell r="J3">
            <v>3</v>
          </cell>
          <cell r="K3">
            <v>4</v>
          </cell>
          <cell r="L3">
            <v>12</v>
          </cell>
        </row>
        <row r="4">
          <cell r="C4" t="str">
            <v>CM-02</v>
          </cell>
          <cell r="D4" t="str">
            <v>casa matriz</v>
          </cell>
          <cell r="E4" t="str">
            <v>actividades diarias</v>
          </cell>
          <cell r="F4" t="str">
            <v>asalto</v>
          </cell>
          <cell r="G4" t="str">
            <v>ingreso forzado de delincuentes a la oficina, acciones violentas sobre las personas y mobiliario</v>
          </cell>
          <cell r="H4"/>
          <cell r="I4" t="str">
            <v>daño físico al personal, destrucción de mobiliario, sustracción de bienes personales y de la emrpesa.</v>
          </cell>
          <cell r="J4">
            <v>2</v>
          </cell>
          <cell r="K4">
            <v>5</v>
          </cell>
          <cell r="L4">
            <v>10</v>
          </cell>
        </row>
        <row r="5">
          <cell r="C5" t="str">
            <v>CM-03</v>
          </cell>
          <cell r="D5" t="str">
            <v>casa matriz</v>
          </cell>
          <cell r="E5" t="str">
            <v>actividades diarias</v>
          </cell>
          <cell r="F5" t="str">
            <v>robo, hurto</v>
          </cell>
          <cell r="G5" t="str">
            <v>personal interno o externo extrae objetos personales y/o de la empresa</v>
          </cell>
          <cell r="H5"/>
          <cell r="I5" t="str">
            <v>perdida de bienes de personas o de la empresa que generan inseguridad y desconfianza</v>
          </cell>
          <cell r="J5">
            <v>2</v>
          </cell>
          <cell r="K5">
            <v>4</v>
          </cell>
          <cell r="L5">
            <v>8</v>
          </cell>
        </row>
        <row r="6">
          <cell r="C6" t="str">
            <v>CM-04</v>
          </cell>
          <cell r="D6" t="str">
            <v>casa matriz</v>
          </cell>
          <cell r="E6" t="str">
            <v>actividades diarias</v>
          </cell>
          <cell r="F6" t="str">
            <v>personas de confianza entregan información confidencial y/o estratégica a terceros</v>
          </cell>
          <cell r="G6" t="str">
            <v xml:space="preserve">personal de la empresa  y/o personas de confianza filtran de información confidencial a la competencia o a terceros </v>
          </cell>
          <cell r="H6"/>
          <cell r="I6" t="str">
            <v xml:space="preserve"> firtración de información (por ejemplo tarifas, inversiones, desiciones o acciones estratégicas) ponen en riesgo la governanza y/o estabilidad de la empresa</v>
          </cell>
          <cell r="J6">
            <v>3</v>
          </cell>
          <cell r="K6">
            <v>5</v>
          </cell>
          <cell r="L6">
            <v>15</v>
          </cell>
        </row>
        <row r="7">
          <cell r="C7" t="str">
            <v>CM-05</v>
          </cell>
          <cell r="D7" t="str">
            <v>casa matriz</v>
          </cell>
          <cell r="E7" t="str">
            <v>Utilización de  sistemas informaticos críticos</v>
          </cell>
          <cell r="F7" t="str">
            <v>personal utiliza su posición ventajosa y trabaja para otras agencias en una misma función</v>
          </cell>
          <cell r="G7" t="str">
            <v>personal contratado realiza similares funciones para otros agentes en horarios de trabajo y con recursos de la agencia</v>
          </cell>
          <cell r="H7"/>
          <cell r="I7" t="str">
            <v xml:space="preserve">baja de productividad, mal uso de recursos, desconfianza </v>
          </cell>
          <cell r="J7">
            <v>3</v>
          </cell>
          <cell r="K7">
            <v>3</v>
          </cell>
          <cell r="L7">
            <v>9</v>
          </cell>
        </row>
        <row r="8">
          <cell r="C8" t="str">
            <v>CM-06</v>
          </cell>
          <cell r="D8" t="str">
            <v>casa matriz</v>
          </cell>
          <cell r="E8" t="str">
            <v>Utilización de  sistemas informaticos críticos</v>
          </cell>
          <cell r="F8" t="str">
            <v xml:space="preserve">jackeo de sitios web y/o de los sistemas informaticos </v>
          </cell>
          <cell r="G8" t="str">
            <v xml:space="preserve">Externos acceden a los sistemas (redes, bases de datos, aplicaciones informáticas) </v>
          </cell>
          <cell r="H8"/>
          <cell r="I8" t="str">
            <v>perdida de información, problemas de acceso a sistemas y aplicaciones</v>
          </cell>
          <cell r="J8">
            <v>4</v>
          </cell>
          <cell r="K8">
            <v>5</v>
          </cell>
          <cell r="L8">
            <v>20</v>
          </cell>
        </row>
        <row r="9">
          <cell r="C9" t="str">
            <v>CM-07</v>
          </cell>
          <cell r="D9" t="str">
            <v>casa matriz</v>
          </cell>
          <cell r="E9" t="str">
            <v>custodia de carpetas</v>
          </cell>
          <cell r="F9" t="str">
            <v>pérdida de documentos originales y/o carpetas completas</v>
          </cell>
          <cell r="G9" t="str">
            <v>falta de control y ordenamiento de carpetas generan extravios o pérdidas.</v>
          </cell>
          <cell r="H9"/>
          <cell r="I9" t="str">
            <v xml:space="preserve">Demora de procesos  operacionales, impacto negativo con los clientes por solicitud de copias y otras negatividades </v>
          </cell>
          <cell r="J9">
            <v>3</v>
          </cell>
          <cell r="K9">
            <v>1</v>
          </cell>
          <cell r="L9">
            <v>3</v>
          </cell>
        </row>
        <row r="10">
          <cell r="C10" t="str">
            <v>CM-08</v>
          </cell>
          <cell r="D10" t="str">
            <v>comercial</v>
          </cell>
          <cell r="E10" t="str">
            <v>traslado de valijas</v>
          </cell>
          <cell r="F10" t="str">
            <v>pérdida parcial o total de contenido de valijas</v>
          </cell>
          <cell r="G10" t="str">
            <v>empresa externa realiza traslado de valijas y no tenemos control durante el  proceso.</v>
          </cell>
          <cell r="H10"/>
          <cell r="I10" t="str">
            <v>Perdida de documentos atrasa el ingreso/salida de carga.</v>
          </cell>
          <cell r="J10">
            <v>3</v>
          </cell>
          <cell r="K10">
            <v>4</v>
          </cell>
          <cell r="L10">
            <v>12</v>
          </cell>
        </row>
        <row r="11">
          <cell r="C11" t="str">
            <v>CM-09</v>
          </cell>
          <cell r="D11" t="str">
            <v>sucursal</v>
          </cell>
          <cell r="E11" t="str">
            <v>Aforo físico</v>
          </cell>
          <cell r="F11" t="str">
            <v>rechazo de documentos presentados</v>
          </cell>
          <cell r="G11" t="str">
            <v xml:space="preserve">control de aduana determina que documentos base no corresponden  a lo declarado </v>
          </cell>
          <cell r="H11"/>
          <cell r="I11" t="str">
            <v>falta grave, puede generar denuncia atraso en la salida de mercaderia; puede generar retención de la carga; Pagos adicionales de almacenaje. Puede generar  anotacion en hoja de vida del agente.</v>
          </cell>
          <cell r="J11">
            <v>3</v>
          </cell>
          <cell r="K11">
            <v>5</v>
          </cell>
          <cell r="L11">
            <v>15</v>
          </cell>
        </row>
        <row r="12">
          <cell r="C12" t="str">
            <v>CM-10</v>
          </cell>
          <cell r="D12" t="str">
            <v>sucursal</v>
          </cell>
          <cell r="E12" t="str">
            <v>Aforo documental</v>
          </cell>
          <cell r="F12" t="str">
            <v>rechazo de documentos presentados</v>
          </cell>
          <cell r="G12" t="str">
            <v xml:space="preserve">control de aduana determina que documentos base no corresponden  a lo declarado </v>
          </cell>
          <cell r="H12"/>
          <cell r="I12" t="str">
            <v>falta grave, puede generar multas; Mercancia puede ser requizada ; Puede generar  anotacion en hoja de vida del agente.</v>
          </cell>
          <cell r="J12">
            <v>3</v>
          </cell>
          <cell r="K12">
            <v>5</v>
          </cell>
          <cell r="L12">
            <v>15</v>
          </cell>
        </row>
        <row r="13">
          <cell r="C13" t="str">
            <v>CM-11</v>
          </cell>
          <cell r="D13" t="str">
            <v>sucursal</v>
          </cell>
          <cell r="E13" t="str">
            <v>zona primaria</v>
          </cell>
          <cell r="F13" t="str">
            <v>Ingreso a zona primaria con documentación de despachos  erroneas</v>
          </cell>
          <cell r="G13" t="str">
            <v xml:space="preserve">Control de aduana verifica cuadre de contenidos documentales declaradas </v>
          </cell>
          <cell r="H13"/>
          <cell r="I13" t="str">
            <v xml:space="preserve">se rechaza acceso a zona primaria, genera infracción </v>
          </cell>
          <cell r="J13">
            <v>3</v>
          </cell>
          <cell r="K13">
            <v>5</v>
          </cell>
          <cell r="L13">
            <v>15</v>
          </cell>
        </row>
        <row r="14">
          <cell r="C14" t="str">
            <v>CM-12</v>
          </cell>
          <cell r="D14" t="str">
            <v>sucursal</v>
          </cell>
          <cell r="E14" t="str">
            <v>zona primaria</v>
          </cell>
          <cell r="F14" t="str">
            <v>Ingreso a zona primaria sin los sellos correspondientes</v>
          </cell>
          <cell r="G14" t="str">
            <v>manipulación de sellos</v>
          </cell>
          <cell r="H14"/>
          <cell r="I14" t="str">
            <v>retención de marcancia; seguros comprometidos; puede constituir delito</v>
          </cell>
          <cell r="J14">
            <v>2</v>
          </cell>
          <cell r="K14">
            <v>5</v>
          </cell>
          <cell r="L14">
            <v>10</v>
          </cell>
        </row>
        <row r="15">
          <cell r="C15" t="str">
            <v>CM-13</v>
          </cell>
          <cell r="D15" t="str">
            <v>casa matriz</v>
          </cell>
          <cell r="E15" t="str">
            <v>generacion de despachos aduaneros</v>
          </cell>
          <cell r="F15" t="str">
            <v xml:space="preserve">personal  técnico no tiene la competencia y genera errores </v>
          </cell>
          <cell r="G15" t="str">
            <v>multas por errores de confección de despachos</v>
          </cell>
          <cell r="H15"/>
          <cell r="I15" t="str">
            <v>caida a piso de mercancia,  multas, Aclaraciones, clientes insatisfechos.</v>
          </cell>
          <cell r="J15">
            <v>3</v>
          </cell>
          <cell r="K15">
            <v>4</v>
          </cell>
          <cell r="L15">
            <v>12</v>
          </cell>
        </row>
        <row r="16">
          <cell r="C16" t="str">
            <v>CM-14</v>
          </cell>
          <cell r="D16" t="str">
            <v>casa matriz</v>
          </cell>
          <cell r="E16" t="str">
            <v>actividades diarias</v>
          </cell>
          <cell r="F16" t="str">
            <v>Insolvencia Financiera</v>
          </cell>
          <cell r="G16" t="str">
            <v>Falta de flujo de dinero para realizar el pago de desembolsos a terceros y para solventar los costos fijos de la agencia</v>
          </cell>
          <cell r="H16"/>
          <cell r="I16" t="str">
            <v>Caida a piso de mercaderia por no pago de gastos de terceros, excases de recursos para manejar la operación.</v>
          </cell>
          <cell r="J16">
            <v>3</v>
          </cell>
          <cell r="K16">
            <v>4</v>
          </cell>
          <cell r="L16">
            <v>12</v>
          </cell>
        </row>
        <row r="17">
          <cell r="C17" t="str">
            <v>CM-15</v>
          </cell>
          <cell r="D17" t="str">
            <v>rrhh</v>
          </cell>
          <cell r="E17" t="str">
            <v>Seguridad de la información confidencial</v>
          </cell>
          <cell r="F17" t="str">
            <v>Exposición y/o pérdida de información que utiliza el personal que es desvinculado y/o que renuncia.</v>
          </cell>
          <cell r="G17" t="str">
            <v xml:space="preserve">Acceso sin restricción a los colaboradores de la empresa. </v>
          </cell>
          <cell r="H17"/>
          <cell r="I17" t="str">
            <v>Manipulación de información sensible por personal desvinculado. Expone la información a terceros que puede ser utilizada de forma maliciosa.</v>
          </cell>
          <cell r="J17">
            <v>3</v>
          </cell>
          <cell r="K17">
            <v>4</v>
          </cell>
          <cell r="L17">
            <v>12</v>
          </cell>
        </row>
        <row r="18">
          <cell r="C18" t="str">
            <v>CM-16</v>
          </cell>
          <cell r="D18" t="str">
            <v>informatico</v>
          </cell>
          <cell r="E18" t="str">
            <v>Respaldo de la información</v>
          </cell>
          <cell r="F18" t="str">
            <v>Pérdida de la información de correos  de los colaboradores</v>
          </cell>
          <cell r="G18" t="str">
            <v>No existe un respaldo digital de las cuentas de correo de los colaboradores</v>
          </cell>
          <cell r="H18"/>
          <cell r="I18" t="str">
            <v>Retraso en el tiempo de presentación de los despachos a la Aduana. No se presenta la información completa del despacho.</v>
          </cell>
          <cell r="J18">
            <v>2</v>
          </cell>
          <cell r="K18">
            <v>4</v>
          </cell>
          <cell r="L18">
            <v>8</v>
          </cell>
        </row>
        <row r="19">
          <cell r="C19" t="str">
            <v>CM-17</v>
          </cell>
          <cell r="D19" t="str">
            <v>sucursal aeropuerto</v>
          </cell>
          <cell r="E19" t="str">
            <v>Actividad aduanera</v>
          </cell>
          <cell r="F19" t="str">
            <v>NO PRESENTAR UNA CARPETA AL AFORO Y LIBERAR MERCANCÍA SIN SU CORRESPONDIENTE AFORO FÍSICO O DOCUMENTAL</v>
          </cell>
          <cell r="G19" t="str">
            <v>VULNERA ART.78 , 84 , 201 NUMERALES 7 Y 8 LETRA E) Y 202 INCISO CUARTO,NUMERAL 8 DE LA ORD.DE ADUANAS, GENERANDO MULTA Y  OBS.AL EXPEDIENTE DISCIPLINARIO DEL AGENTE</v>
          </cell>
          <cell r="H19"/>
          <cell r="I19" t="str">
            <v xml:space="preserve">SUSPENSIÓN O CANCELACIÓN DEL AGENTE </v>
          </cell>
          <cell r="J19">
            <v>5</v>
          </cell>
          <cell r="K19">
            <v>5</v>
          </cell>
          <cell r="L19">
            <v>25</v>
          </cell>
        </row>
        <row r="20">
          <cell r="C20" t="str">
            <v>CM-18</v>
          </cell>
          <cell r="D20" t="str">
            <v>sucursal aeropuerto</v>
          </cell>
          <cell r="E20" t="str">
            <v>Actividad aduanera</v>
          </cell>
          <cell r="F20" t="str">
            <v xml:space="preserve">ERROR CLASIFICACIÓN ARANCELARIA </v>
          </cell>
          <cell r="G20" t="str">
            <v>ART.174 (ERROR AL VALOR O PARTIDA ARANCELARIA)</v>
          </cell>
          <cell r="H20"/>
          <cell r="I20" t="str">
            <v xml:space="preserve">MULTA INFRACCIONAL </v>
          </cell>
          <cell r="J20">
            <v>5</v>
          </cell>
          <cell r="K20">
            <v>3</v>
          </cell>
          <cell r="L20">
            <v>15</v>
          </cell>
        </row>
        <row r="21">
          <cell r="C21" t="str">
            <v>CM-19</v>
          </cell>
          <cell r="D21" t="str">
            <v>sucursal aeropuerto</v>
          </cell>
          <cell r="E21" t="str">
            <v>Actividad aduanera</v>
          </cell>
          <cell r="F21" t="str">
            <v>FALTA DE MANDATO O ENDOSO EN GUÍA AÉREA CONF.ART.197 DE LA O.A.</v>
          </cell>
          <cell r="G21" t="str">
            <v>ART.176 A) (NO PRESENTACIÓN EN LA FORMA, NÚMERO DE EJEMPLARES, EN LOS PLAZOS  Y CON LAS DEMÁS FORMALIDADES PRESCRITAS , DE LOS MANIFIESTOS O DECLARACIONES ,Y EN GENERAL DE LOS DOCUMENTOS QUE REGLAMENTARIAMENTE DEBEN PRESENTARSE, CON UNA MULTA DE HASTA 5 UTM.</v>
          </cell>
          <cell r="H21"/>
          <cell r="I21" t="str">
            <v xml:space="preserve">MULTA INFRACCIONAL </v>
          </cell>
          <cell r="J21">
            <v>5</v>
          </cell>
          <cell r="K21">
            <v>3</v>
          </cell>
          <cell r="L21">
            <v>15</v>
          </cell>
        </row>
        <row r="22">
          <cell r="C22" t="str">
            <v>CM-20</v>
          </cell>
          <cell r="D22" t="str">
            <v>casa matriz</v>
          </cell>
          <cell r="E22" t="str">
            <v>actividades diarias</v>
          </cell>
          <cell r="F22" t="str">
            <v>INGRESO ERRONEO DE CLIENTE  AL SIGAD</v>
          </cell>
          <cell r="G22" t="str">
            <v>ART.176 A) (NO PRESENTACIÓN EN LA FORMA, NÚMERO DE EJEMPLARES, EN LOS PLAZOS  Y CON LAS DEMÁS FORMALIDADES PRESCRITAS , DE LOS MANIFIESTOS O DECLARACIONES ,Y EN GENERAL DE LOS DOCUMENTOS QUE REGLAMENTARIAMENTE DEBEN PRESENTARSE, CON UNA MULTA DE HASTA 5 UTM.</v>
          </cell>
          <cell r="H22"/>
          <cell r="I22" t="str">
            <v>MULTA Y RETRASO EN LA ENTREGA DE LA MERCANCÍA Y COSTOS DE ALMACENAJE PARA LA AGENCIA</v>
          </cell>
          <cell r="J22">
            <v>5</v>
          </cell>
          <cell r="K22">
            <v>3</v>
          </cell>
          <cell r="L22">
            <v>15</v>
          </cell>
        </row>
        <row r="23">
          <cell r="C23" t="str">
            <v>CM-21</v>
          </cell>
          <cell r="D23" t="str">
            <v>sucursal aeropuerto</v>
          </cell>
          <cell r="E23" t="str">
            <v>actividades diarias</v>
          </cell>
          <cell r="F23" t="str">
            <v>LEGALIZACIÓN DUS FUERA PLAZO</v>
          </cell>
          <cell r="G23" t="str">
            <v>ART.176 A) (NO PRESENTACIÓN EN LA FORMA, NÚMERO DE EJEMPLARES, EN LOS PLAZOS  Y CON LAS DEMÁS FORMALIDADES PRESCRITAS , DE LOS MANIFIESTOS O DECLARACIONES ,Y EN GENERAL DE LOS DOCUMENTOS QUE REGLAMENTARIAMENTE DEBEN PRESENTARSE, CON UNA MULTA DE HASTA 5 UTM.</v>
          </cell>
          <cell r="H23"/>
          <cell r="I23" t="str">
            <v xml:space="preserve">MULTA INFRACCIONAL </v>
          </cell>
          <cell r="J23">
            <v>3</v>
          </cell>
          <cell r="K23">
            <v>3</v>
          </cell>
          <cell r="L23">
            <v>9</v>
          </cell>
        </row>
        <row r="24">
          <cell r="C24" t="str">
            <v>CM-22</v>
          </cell>
          <cell r="D24" t="str">
            <v>sucursal aeropuerto</v>
          </cell>
          <cell r="E24" t="str">
            <v>Actividad aduanera</v>
          </cell>
          <cell r="F24" t="str">
            <v xml:space="preserve">MERCANCÍA CAE EN PRESUNCIÓN DE ABANDONO </v>
          </cell>
          <cell r="G24" t="str">
            <v xml:space="preserve">ART. 154 LAS MERCADERIAS EN PRESUNCION DE ABANDONO QUEDARAN AFECTAS A UN RECARGO A CONTAR DEL DIA HABIL SIGUIENTE DEL VENCIMIENTO DEL PLAZO DEL DEPOSITO O ADMISION TEMPORAL AUTORIZADA. </v>
          </cell>
          <cell r="H24"/>
          <cell r="I24" t="str">
            <v>INCAUTACION Y SUBASTA DE LA MERCANCIA</v>
          </cell>
          <cell r="J24">
            <v>5</v>
          </cell>
          <cell r="K24">
            <v>4</v>
          </cell>
          <cell r="L24">
            <v>20</v>
          </cell>
        </row>
        <row r="25">
          <cell r="C25"/>
          <cell r="D25"/>
          <cell r="E25"/>
          <cell r="F25"/>
          <cell r="G25"/>
          <cell r="H25"/>
          <cell r="I25"/>
          <cell r="J25"/>
          <cell r="K25"/>
          <cell r="L25">
            <v>0</v>
          </cell>
        </row>
        <row r="26">
          <cell r="C26"/>
          <cell r="D26"/>
          <cell r="E26"/>
          <cell r="F26"/>
          <cell r="G26"/>
          <cell r="H26"/>
          <cell r="I26"/>
          <cell r="J26"/>
          <cell r="K26"/>
          <cell r="L26">
            <v>0</v>
          </cell>
        </row>
        <row r="27">
          <cell r="C27"/>
          <cell r="D27"/>
          <cell r="E27"/>
          <cell r="F27"/>
          <cell r="G27"/>
          <cell r="H27"/>
          <cell r="I27"/>
          <cell r="J27"/>
          <cell r="K27"/>
          <cell r="L27">
            <v>0</v>
          </cell>
        </row>
        <row r="28">
          <cell r="C28"/>
          <cell r="D28"/>
          <cell r="E28"/>
          <cell r="F28"/>
          <cell r="G28"/>
          <cell r="H28"/>
          <cell r="I28"/>
          <cell r="J28"/>
          <cell r="K28"/>
          <cell r="L28">
            <v>0</v>
          </cell>
        </row>
        <row r="29">
          <cell r="C29"/>
          <cell r="D29"/>
          <cell r="E29"/>
          <cell r="F29"/>
          <cell r="G29"/>
          <cell r="H29"/>
          <cell r="I29"/>
          <cell r="J29"/>
          <cell r="K29"/>
          <cell r="L29"/>
        </row>
        <row r="30">
          <cell r="C30"/>
          <cell r="D30"/>
          <cell r="E30"/>
          <cell r="F30"/>
          <cell r="G30"/>
          <cell r="H30"/>
          <cell r="I30"/>
          <cell r="J30"/>
          <cell r="K30"/>
          <cell r="L30"/>
        </row>
        <row r="31">
          <cell r="C31"/>
          <cell r="D31"/>
          <cell r="E31"/>
          <cell r="F31"/>
          <cell r="G31"/>
          <cell r="H31"/>
          <cell r="I31"/>
          <cell r="J31"/>
          <cell r="K31"/>
          <cell r="L31"/>
        </row>
        <row r="32">
          <cell r="C32"/>
          <cell r="D32"/>
          <cell r="E32"/>
          <cell r="F32"/>
          <cell r="G32"/>
          <cell r="H32"/>
          <cell r="I32"/>
          <cell r="J32"/>
          <cell r="K32"/>
          <cell r="L32"/>
        </row>
        <row r="33">
          <cell r="C33"/>
          <cell r="D33"/>
          <cell r="E33"/>
          <cell r="F33"/>
          <cell r="G33"/>
          <cell r="H33"/>
          <cell r="I33"/>
          <cell r="J33"/>
          <cell r="K33"/>
          <cell r="L33"/>
        </row>
        <row r="34">
          <cell r="C34"/>
          <cell r="D34"/>
          <cell r="E34"/>
          <cell r="F34"/>
          <cell r="G34"/>
          <cell r="H34"/>
          <cell r="I34"/>
          <cell r="J34"/>
          <cell r="K34"/>
          <cell r="L34"/>
        </row>
        <row r="35">
          <cell r="C35"/>
          <cell r="D35"/>
          <cell r="E35"/>
          <cell r="F35"/>
          <cell r="G35"/>
          <cell r="H35"/>
          <cell r="I35"/>
          <cell r="J35"/>
          <cell r="K35"/>
          <cell r="L35"/>
        </row>
        <row r="36">
          <cell r="C36"/>
          <cell r="D36"/>
          <cell r="E36"/>
          <cell r="F36"/>
          <cell r="G36"/>
          <cell r="H36"/>
          <cell r="I36"/>
          <cell r="J36"/>
          <cell r="K36"/>
          <cell r="L36"/>
        </row>
        <row r="37">
          <cell r="C37"/>
          <cell r="D37"/>
          <cell r="E37"/>
          <cell r="F37"/>
          <cell r="G37"/>
          <cell r="H37"/>
          <cell r="I37"/>
          <cell r="J37"/>
          <cell r="K37"/>
          <cell r="L37"/>
        </row>
        <row r="38">
          <cell r="C38"/>
          <cell r="D38"/>
          <cell r="E38"/>
          <cell r="F38"/>
          <cell r="G38"/>
          <cell r="H38"/>
          <cell r="I38"/>
          <cell r="J38"/>
          <cell r="K38"/>
          <cell r="L38"/>
        </row>
        <row r="41">
          <cell r="G41" t="str">
            <v>MATRIZ FRANCISCO PARDO</v>
          </cell>
        </row>
        <row r="43">
          <cell r="G43" t="str">
            <v>DEBEMOS MODIFICAR LA COLUMNA DE PROCESO/AREA.</v>
          </cell>
        </row>
        <row r="44">
          <cell r="G44" t="str">
            <v>AGREGAR LOS RIESGOS DE FRANCISCO, ALVARO ME VA A ENVIAR LAS MULTAS DE FCO PARA TRABAJAR EN LA MATRIZ DE FCO.</v>
          </cell>
        </row>
        <row r="46">
          <cell r="G46" t="str">
            <v>MATRIZ PROVEEDORES</v>
          </cell>
        </row>
        <row r="47">
          <cell r="G47" t="str">
            <v>EN RELACION AL RIESGO QUE TENEMOS CON LOS PROVEEDORES . POR LA TARDANZA EN LLEGAR CON LAS MERCADERIAS</v>
          </cell>
        </row>
        <row r="48">
          <cell r="G48" t="str">
            <v>RETRASO EN RECOGER LAS MERCADERIAS EN CADA PUERTO.</v>
          </cell>
        </row>
        <row r="49">
          <cell r="G49" t="str">
            <v>RETRASO EN EMISION DE DOCUMENTOS , GUIAS, FACTURAS, NOTAS DE CREDITO.</v>
          </cell>
        </row>
        <row r="51">
          <cell r="G51" t="str">
            <v>RELACION REAL DE SOCIEDAD EN LA AGENCIA</v>
          </cell>
        </row>
        <row r="52">
          <cell r="G52" t="str">
            <v>RELACION COMERCIAL ENTRE CONSULTORES Y LA EMPRESA, ELADIO , HUTGSON, YO</v>
          </cell>
        </row>
      </sheetData>
      <sheetData sheetId="3"/>
      <sheetData sheetId="4"/>
      <sheetData sheetId="5"/>
      <sheetData sheetId="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AppData\Local\Microsoft\Windows\Downloads\Copia%20de%20Matriz%20de%20Riesgos%20%20OEA%20Andres%20Lorca%2027.05.2020%20formula%20corregida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file:///C:\AppData\Local\Microsoft\Windows\Downloads\Copia%20de%20Matriz%20de%20Riesgos%20%20OEA%20Andres%20Lorca%2027.05.2020%20formula%20corregid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28"/>
  <sheetViews>
    <sheetView showGridLines="0" topLeftCell="Q5" zoomScale="67" zoomScaleNormal="100" workbookViewId="0">
      <selection activeCell="AC6" sqref="AC6"/>
    </sheetView>
  </sheetViews>
  <sheetFormatPr baseColWidth="10" defaultColWidth="11.42578125" defaultRowHeight="15" x14ac:dyDescent="0.25"/>
  <cols>
    <col min="1" max="1" width="2.85546875" customWidth="1"/>
    <col min="2" max="2" width="11.42578125" hidden="1" customWidth="1"/>
    <col min="3" max="3" width="12.5703125" style="4" customWidth="1"/>
    <col min="4" max="4" width="40.140625" customWidth="1"/>
    <col min="6" max="6" width="10.42578125" customWidth="1"/>
    <col min="7" max="7" width="14.7109375" customWidth="1"/>
    <col min="8" max="8" width="65.140625" customWidth="1"/>
    <col min="11" max="11" width="6" customWidth="1"/>
    <col min="12" max="12" width="11.42578125" hidden="1" customWidth="1"/>
    <col min="13" max="13" width="18.140625" customWidth="1"/>
    <col min="14" max="14" width="11.140625" customWidth="1"/>
    <col min="15" max="15" width="44.140625" customWidth="1"/>
    <col min="19" max="19" width="13.140625" customWidth="1"/>
    <col min="20" max="20" width="15.7109375" customWidth="1"/>
    <col min="21" max="21" width="42.42578125" customWidth="1"/>
    <col min="22" max="22" width="8.28515625" customWidth="1"/>
    <col min="23" max="23" width="11.42578125" hidden="1" customWidth="1"/>
    <col min="24" max="24" width="14.5703125" customWidth="1"/>
    <col min="26" max="26" width="16" customWidth="1"/>
    <col min="27" max="27" width="14.7109375" customWidth="1"/>
    <col min="28" max="28" width="16" customWidth="1"/>
    <col min="29" max="29" width="6" customWidth="1"/>
    <col min="30" max="30" width="23.28515625" customWidth="1"/>
    <col min="32" max="32" width="39" customWidth="1"/>
    <col min="33" max="33" width="88.5703125" customWidth="1"/>
  </cols>
  <sheetData>
    <row r="1" spans="3:33" ht="15.75" thickBot="1" x14ac:dyDescent="0.3"/>
    <row r="2" spans="3:33" ht="38.25" customHeight="1" thickBot="1" x14ac:dyDescent="0.3">
      <c r="C2" s="136" t="s">
        <v>0</v>
      </c>
      <c r="D2" s="137"/>
      <c r="E2" s="138"/>
      <c r="F2" s="88"/>
      <c r="G2" s="136" t="s">
        <v>1</v>
      </c>
      <c r="H2" s="137"/>
      <c r="I2" s="138"/>
      <c r="J2" s="89"/>
      <c r="K2" s="89"/>
      <c r="L2" s="89"/>
      <c r="M2" s="136" t="s">
        <v>2</v>
      </c>
      <c r="N2" s="137"/>
      <c r="O2" s="138"/>
      <c r="P2" s="136"/>
      <c r="Q2" s="137"/>
      <c r="R2" s="89"/>
      <c r="S2" s="136" t="s">
        <v>3</v>
      </c>
      <c r="T2" s="137"/>
      <c r="U2" s="138"/>
      <c r="V2" s="89"/>
      <c r="W2" s="89"/>
      <c r="X2" s="89"/>
      <c r="Y2" s="88"/>
      <c r="Z2" s="141" t="s">
        <v>4</v>
      </c>
      <c r="AA2" s="142"/>
      <c r="AB2" s="143"/>
      <c r="AD2" s="64" t="s">
        <v>5</v>
      </c>
      <c r="AE2" s="65" t="s">
        <v>6</v>
      </c>
      <c r="AF2" s="64" t="s">
        <v>5</v>
      </c>
    </row>
    <row r="3" spans="3:33" ht="81" customHeight="1" x14ac:dyDescent="0.25">
      <c r="C3" s="86" t="s">
        <v>7</v>
      </c>
      <c r="D3" s="85" t="s">
        <v>8</v>
      </c>
      <c r="E3" s="86" t="s">
        <v>9</v>
      </c>
      <c r="F3" s="90"/>
      <c r="G3" s="91" t="s">
        <v>10</v>
      </c>
      <c r="H3" s="92" t="s">
        <v>11</v>
      </c>
      <c r="I3" s="93" t="s">
        <v>9</v>
      </c>
      <c r="J3" s="89"/>
      <c r="K3" s="89"/>
      <c r="L3" s="89"/>
      <c r="M3" s="94" t="s">
        <v>12</v>
      </c>
      <c r="N3" s="95" t="s">
        <v>13</v>
      </c>
      <c r="O3" s="94" t="s">
        <v>14</v>
      </c>
      <c r="P3" s="96" t="s">
        <v>15</v>
      </c>
      <c r="Q3" s="95" t="s">
        <v>16</v>
      </c>
      <c r="R3" s="89"/>
      <c r="S3" s="97" t="s">
        <v>17</v>
      </c>
      <c r="T3" s="97" t="s">
        <v>18</v>
      </c>
      <c r="U3" s="97" t="s">
        <v>19</v>
      </c>
      <c r="V3" s="89"/>
      <c r="W3" s="89"/>
      <c r="X3" s="144" t="s">
        <v>20</v>
      </c>
      <c r="Y3" s="145"/>
      <c r="Z3" s="102" t="s">
        <v>21</v>
      </c>
      <c r="AA3" s="103" t="s">
        <v>22</v>
      </c>
      <c r="AB3" s="104" t="s">
        <v>23</v>
      </c>
      <c r="AD3" s="133" t="s">
        <v>24</v>
      </c>
      <c r="AE3" s="66" t="s">
        <v>25</v>
      </c>
      <c r="AF3" s="74" t="s">
        <v>26</v>
      </c>
      <c r="AG3" s="19" t="s">
        <v>27</v>
      </c>
    </row>
    <row r="4" spans="3:33" ht="117" customHeight="1" thickBot="1" x14ac:dyDescent="0.3">
      <c r="C4" s="14" t="s">
        <v>28</v>
      </c>
      <c r="D4" s="15" t="s">
        <v>29</v>
      </c>
      <c r="E4" s="14">
        <v>1</v>
      </c>
      <c r="F4" s="12"/>
      <c r="G4" s="77" t="s">
        <v>30</v>
      </c>
      <c r="H4" s="79" t="s">
        <v>31</v>
      </c>
      <c r="I4" s="81">
        <v>5</v>
      </c>
      <c r="M4" s="83" t="s">
        <v>32</v>
      </c>
      <c r="N4" s="37"/>
      <c r="O4" s="5" t="s">
        <v>33</v>
      </c>
      <c r="P4" s="34" t="s">
        <v>34</v>
      </c>
      <c r="Q4" s="36">
        <v>1</v>
      </c>
      <c r="S4" s="31" t="s">
        <v>35</v>
      </c>
      <c r="T4" s="42">
        <v>1</v>
      </c>
      <c r="U4" s="68" t="s">
        <v>36</v>
      </c>
      <c r="X4" s="101" t="s">
        <v>35</v>
      </c>
      <c r="Y4" s="100">
        <v>1</v>
      </c>
      <c r="Z4" s="69">
        <f>1/Y4</f>
        <v>1</v>
      </c>
      <c r="AA4" s="69">
        <f>2/Y4</f>
        <v>2</v>
      </c>
      <c r="AB4" s="69">
        <f>3/Y4</f>
        <v>3</v>
      </c>
      <c r="AD4" s="134"/>
      <c r="AE4" s="66" t="s">
        <v>37</v>
      </c>
      <c r="AF4" s="75" t="s">
        <v>38</v>
      </c>
      <c r="AG4" s="20" t="s">
        <v>39</v>
      </c>
    </row>
    <row r="5" spans="3:33" ht="105" customHeight="1" thickBot="1" x14ac:dyDescent="0.3">
      <c r="C5" s="14" t="s">
        <v>40</v>
      </c>
      <c r="D5" s="15" t="s">
        <v>41</v>
      </c>
      <c r="E5" s="14">
        <v>2</v>
      </c>
      <c r="F5" s="12"/>
      <c r="G5" s="77" t="s">
        <v>42</v>
      </c>
      <c r="H5" s="79" t="s">
        <v>43</v>
      </c>
      <c r="I5" s="81">
        <v>4</v>
      </c>
      <c r="M5" s="83" t="s">
        <v>44</v>
      </c>
      <c r="N5" s="7"/>
      <c r="O5" s="5" t="s">
        <v>45</v>
      </c>
      <c r="P5" s="34" t="s">
        <v>46</v>
      </c>
      <c r="Q5" s="38">
        <v>2</v>
      </c>
      <c r="S5" s="32" t="s">
        <v>47</v>
      </c>
      <c r="T5" s="44">
        <v>2</v>
      </c>
      <c r="U5" s="68" t="s">
        <v>48</v>
      </c>
      <c r="X5" s="101" t="s">
        <v>47</v>
      </c>
      <c r="Y5" s="100">
        <v>2</v>
      </c>
      <c r="Z5" s="72">
        <f>1/Y5</f>
        <v>0.5</v>
      </c>
      <c r="AA5" s="69">
        <f>2/Y5</f>
        <v>1</v>
      </c>
      <c r="AB5" s="69">
        <f>3/Y5</f>
        <v>1.5</v>
      </c>
      <c r="AD5" s="135"/>
      <c r="AE5" s="66" t="s">
        <v>49</v>
      </c>
      <c r="AF5" s="76" t="s">
        <v>50</v>
      </c>
      <c r="AG5" s="20" t="s">
        <v>51</v>
      </c>
    </row>
    <row r="6" spans="3:33" ht="213.75" x14ac:dyDescent="0.25">
      <c r="C6" s="14" t="s">
        <v>52</v>
      </c>
      <c r="D6" s="15" t="s">
        <v>53</v>
      </c>
      <c r="E6" s="14">
        <v>3</v>
      </c>
      <c r="F6" s="12"/>
      <c r="G6" s="77" t="s">
        <v>54</v>
      </c>
      <c r="H6" s="79" t="s">
        <v>55</v>
      </c>
      <c r="I6" s="81">
        <v>3</v>
      </c>
      <c r="M6" s="84" t="s">
        <v>56</v>
      </c>
      <c r="N6" s="8"/>
      <c r="O6" s="6" t="s">
        <v>57</v>
      </c>
      <c r="P6" s="35" t="s">
        <v>58</v>
      </c>
      <c r="Q6" s="39">
        <v>3</v>
      </c>
      <c r="S6" s="33" t="s">
        <v>59</v>
      </c>
      <c r="T6" s="43">
        <v>3</v>
      </c>
      <c r="U6" s="68" t="s">
        <v>60</v>
      </c>
      <c r="X6" s="101" t="s">
        <v>59</v>
      </c>
      <c r="Y6" s="100">
        <v>3</v>
      </c>
      <c r="Z6" s="72">
        <f>1/Y6</f>
        <v>0.33333333333333331</v>
      </c>
      <c r="AA6" s="70">
        <f>2/Y6</f>
        <v>0.66666666666666663</v>
      </c>
      <c r="AB6" s="69">
        <f>3/Y6</f>
        <v>1</v>
      </c>
    </row>
    <row r="7" spans="3:33" ht="88.5" customHeight="1" x14ac:dyDescent="0.25">
      <c r="C7" s="14" t="s">
        <v>61</v>
      </c>
      <c r="D7" s="15" t="s">
        <v>62</v>
      </c>
      <c r="E7" s="14">
        <v>4</v>
      </c>
      <c r="F7" s="12"/>
      <c r="G7" s="77" t="s">
        <v>63</v>
      </c>
      <c r="H7" s="79" t="s">
        <v>64</v>
      </c>
      <c r="I7" s="81">
        <v>2</v>
      </c>
    </row>
    <row r="8" spans="3:33" ht="81" customHeight="1" thickBot="1" x14ac:dyDescent="0.3">
      <c r="C8" s="14" t="s">
        <v>65</v>
      </c>
      <c r="D8" s="15" t="s">
        <v>66</v>
      </c>
      <c r="E8" s="14">
        <v>5</v>
      </c>
      <c r="F8" s="12"/>
      <c r="G8" s="78" t="s">
        <v>67</v>
      </c>
      <c r="H8" s="80" t="s">
        <v>68</v>
      </c>
      <c r="I8" s="82">
        <v>1</v>
      </c>
    </row>
    <row r="9" spans="3:33" x14ac:dyDescent="0.25">
      <c r="F9" s="13"/>
      <c r="G9" s="4"/>
      <c r="H9" s="22"/>
      <c r="I9" s="4"/>
    </row>
    <row r="10" spans="3:33" x14ac:dyDescent="0.25">
      <c r="F10" s="13"/>
      <c r="G10" s="4"/>
      <c r="H10" s="22"/>
      <c r="I10" s="4"/>
    </row>
    <row r="11" spans="3:33" x14ac:dyDescent="0.25">
      <c r="F11" s="13"/>
      <c r="G11" s="4"/>
      <c r="H11" s="22"/>
      <c r="I11" s="4"/>
    </row>
    <row r="12" spans="3:33" ht="42.75" customHeight="1" x14ac:dyDescent="0.25">
      <c r="D12" s="87" t="s">
        <v>69</v>
      </c>
      <c r="E12" s="140" t="s">
        <v>70</v>
      </c>
      <c r="F12" s="140"/>
      <c r="G12" s="140"/>
      <c r="H12" s="22"/>
      <c r="I12" s="4"/>
    </row>
    <row r="13" spans="3:33" ht="330" customHeight="1" x14ac:dyDescent="0.25">
      <c r="D13" s="99" t="s">
        <v>71</v>
      </c>
      <c r="E13" s="139" t="s">
        <v>72</v>
      </c>
      <c r="F13" s="139"/>
      <c r="G13" s="139"/>
      <c r="H13" s="22"/>
      <c r="I13" s="4"/>
    </row>
    <row r="14" spans="3:33" x14ac:dyDescent="0.25">
      <c r="F14" s="13"/>
      <c r="G14" s="4"/>
      <c r="H14" s="22"/>
      <c r="I14" s="4"/>
    </row>
    <row r="15" spans="3:33" x14ac:dyDescent="0.25">
      <c r="F15" s="13"/>
      <c r="G15" s="4"/>
      <c r="H15" s="22"/>
      <c r="I15" s="4"/>
    </row>
    <row r="16" spans="3:33" x14ac:dyDescent="0.25">
      <c r="F16" s="13"/>
      <c r="G16" s="4"/>
      <c r="H16" s="22"/>
      <c r="I16" s="4"/>
    </row>
    <row r="17" spans="6:9" x14ac:dyDescent="0.25">
      <c r="F17" s="13"/>
      <c r="G17" s="4"/>
      <c r="H17" s="22"/>
      <c r="I17" s="4"/>
    </row>
    <row r="18" spans="6:9" x14ac:dyDescent="0.25">
      <c r="F18" s="13"/>
      <c r="G18" s="4"/>
      <c r="H18" s="22"/>
      <c r="I18" s="4"/>
    </row>
    <row r="19" spans="6:9" x14ac:dyDescent="0.25">
      <c r="F19" s="13"/>
      <c r="G19" s="4"/>
      <c r="H19" s="22"/>
      <c r="I19" s="4"/>
    </row>
    <row r="20" spans="6:9" x14ac:dyDescent="0.25">
      <c r="F20" s="13"/>
      <c r="G20" s="4"/>
      <c r="H20" s="22"/>
      <c r="I20" s="4"/>
    </row>
    <row r="21" spans="6:9" x14ac:dyDescent="0.25">
      <c r="F21" s="13"/>
      <c r="G21" s="4"/>
      <c r="H21" s="22"/>
      <c r="I21" s="4"/>
    </row>
    <row r="22" spans="6:9" x14ac:dyDescent="0.25">
      <c r="F22" s="13"/>
      <c r="G22" s="4"/>
      <c r="H22" s="22"/>
      <c r="I22" s="4"/>
    </row>
    <row r="23" spans="6:9" x14ac:dyDescent="0.25">
      <c r="F23" s="13"/>
      <c r="G23" s="4"/>
      <c r="H23" s="22"/>
      <c r="I23" s="4"/>
    </row>
    <row r="24" spans="6:9" x14ac:dyDescent="0.25">
      <c r="F24" s="13"/>
      <c r="G24" s="4"/>
      <c r="H24" s="22"/>
      <c r="I24" s="4"/>
    </row>
    <row r="25" spans="6:9" x14ac:dyDescent="0.25">
      <c r="F25" s="13"/>
      <c r="G25" s="4"/>
      <c r="H25" s="22"/>
      <c r="I25" s="4"/>
    </row>
    <row r="26" spans="6:9" x14ac:dyDescent="0.25">
      <c r="F26" s="13"/>
      <c r="G26" s="4"/>
      <c r="H26" s="22"/>
      <c r="I26" s="4"/>
    </row>
    <row r="27" spans="6:9" x14ac:dyDescent="0.25">
      <c r="F27" s="13"/>
      <c r="G27" s="4"/>
      <c r="H27" s="22"/>
      <c r="I27" s="4"/>
    </row>
    <row r="28" spans="6:9" x14ac:dyDescent="0.25">
      <c r="F28" s="13"/>
      <c r="G28" s="4"/>
      <c r="H28" s="22"/>
      <c r="I28" s="4"/>
    </row>
  </sheetData>
  <mergeCells count="10">
    <mergeCell ref="AD3:AD5"/>
    <mergeCell ref="S2:U2"/>
    <mergeCell ref="M2:O2"/>
    <mergeCell ref="P2:Q2"/>
    <mergeCell ref="E13:G13"/>
    <mergeCell ref="E12:G12"/>
    <mergeCell ref="C2:E2"/>
    <mergeCell ref="G2:I2"/>
    <mergeCell ref="Z2:AB2"/>
    <mergeCell ref="X3:Y3"/>
  </mergeCells>
  <hyperlinks>
    <hyperlink ref="Z2:AB2" r:id="rId1" location="'Mapa de riesgos'!A1" display="nivel clasificación del riesgo (NCR)" xr:uid="{00000000-0004-0000-0000-000000000000}"/>
  </hyperlinks>
  <pageMargins left="0.7" right="0.7" top="0.75" bottom="0.75" header="0.3" footer="0.3"/>
  <pageSetup paperSize="9" orientation="portrait" horizontalDpi="300" verticalDpi="300" r:id="rId2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8:J23"/>
  <sheetViews>
    <sheetView showGridLines="0" zoomScale="93" workbookViewId="0">
      <selection activeCell="C28" sqref="C28"/>
    </sheetView>
  </sheetViews>
  <sheetFormatPr baseColWidth="10" defaultColWidth="11.42578125" defaultRowHeight="15" x14ac:dyDescent="0.25"/>
  <cols>
    <col min="8" max="8" width="24.28515625" customWidth="1"/>
    <col min="10" max="10" width="23" customWidth="1"/>
  </cols>
  <sheetData>
    <row r="18" spans="1:10" ht="31.5" x14ac:dyDescent="0.25">
      <c r="H18" s="64" t="s">
        <v>5</v>
      </c>
      <c r="I18" s="65" t="s">
        <v>6</v>
      </c>
      <c r="J18" s="64" t="s">
        <v>5</v>
      </c>
    </row>
    <row r="19" spans="1:10" ht="15.75" x14ac:dyDescent="0.25">
      <c r="H19" s="133" t="s">
        <v>73</v>
      </c>
      <c r="I19" s="66" t="s">
        <v>25</v>
      </c>
      <c r="J19" s="67" t="s">
        <v>26</v>
      </c>
    </row>
    <row r="20" spans="1:10" ht="15.75" x14ac:dyDescent="0.25">
      <c r="H20" s="134"/>
      <c r="I20" s="66" t="s">
        <v>37</v>
      </c>
      <c r="J20" s="71" t="s">
        <v>38</v>
      </c>
    </row>
    <row r="21" spans="1:10" ht="15.75" x14ac:dyDescent="0.25">
      <c r="H21" s="135"/>
      <c r="I21" s="66" t="s">
        <v>49</v>
      </c>
      <c r="J21" s="73" t="s">
        <v>50</v>
      </c>
    </row>
    <row r="22" spans="1:10" ht="15.75" thickBot="1" x14ac:dyDescent="0.3"/>
    <row r="23" spans="1:10" ht="49.5" customHeight="1" thickBot="1" x14ac:dyDescent="0.3">
      <c r="A23" s="146" t="s">
        <v>74</v>
      </c>
      <c r="B23" s="147"/>
      <c r="C23" s="147"/>
      <c r="D23" s="147"/>
      <c r="E23" s="147"/>
      <c r="F23" s="147"/>
      <c r="G23" s="147"/>
      <c r="H23" s="147"/>
      <c r="I23" s="147"/>
      <c r="J23" s="148"/>
    </row>
  </sheetData>
  <mergeCells count="2">
    <mergeCell ref="H19:H21"/>
    <mergeCell ref="A23:J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3:L53"/>
  <sheetViews>
    <sheetView showGridLines="0" tabSelected="1" zoomScale="93" zoomScaleNormal="70" workbookViewId="0">
      <pane ySplit="3" topLeftCell="A23" activePane="bottomLeft" state="frozen"/>
      <selection activeCell="D1" sqref="D1"/>
      <selection pane="bottomLeft" activeCell="F11" sqref="F11:H11"/>
    </sheetView>
  </sheetViews>
  <sheetFormatPr baseColWidth="10" defaultColWidth="11.42578125" defaultRowHeight="15" x14ac:dyDescent="0.25"/>
  <cols>
    <col min="1" max="1" width="7.42578125" customWidth="1"/>
    <col min="2" max="2" width="26.5703125" customWidth="1"/>
    <col min="3" max="3" width="11.85546875" customWidth="1"/>
    <col min="4" max="4" width="18.5703125" customWidth="1"/>
    <col min="5" max="5" width="17.85546875" customWidth="1"/>
    <col min="6" max="6" width="29.7109375" bestFit="1" customWidth="1"/>
    <col min="7" max="7" width="68.85546875" bestFit="1" customWidth="1"/>
    <col min="8" max="8" width="14.7109375" customWidth="1"/>
    <col min="9" max="9" width="42.42578125" customWidth="1"/>
    <col min="10" max="10" width="17.140625" customWidth="1"/>
    <col min="11" max="11" width="14.7109375" customWidth="1"/>
    <col min="12" max="12" width="30" style="47" customWidth="1"/>
  </cols>
  <sheetData>
    <row r="3" spans="1:12" ht="15" customHeight="1" x14ac:dyDescent="0.25">
      <c r="D3" s="149" t="s">
        <v>75</v>
      </c>
      <c r="E3" s="150"/>
      <c r="F3" s="150"/>
      <c r="G3" s="150"/>
      <c r="H3" s="150"/>
      <c r="I3" s="150"/>
      <c r="J3" s="150"/>
      <c r="K3" s="150"/>
      <c r="L3" s="150"/>
    </row>
    <row r="4" spans="1:12" s="1" customFormat="1" ht="30" x14ac:dyDescent="0.25">
      <c r="A4" s="1" t="s">
        <v>76</v>
      </c>
      <c r="B4" s="2" t="s">
        <v>77</v>
      </c>
      <c r="C4" s="9" t="s">
        <v>78</v>
      </c>
      <c r="D4" s="9" t="s">
        <v>79</v>
      </c>
      <c r="E4" s="2" t="s">
        <v>80</v>
      </c>
      <c r="F4" s="18" t="s">
        <v>81</v>
      </c>
      <c r="G4" s="2" t="s">
        <v>82</v>
      </c>
      <c r="H4" s="2" t="s">
        <v>83</v>
      </c>
      <c r="I4" s="2" t="s">
        <v>84</v>
      </c>
      <c r="J4" s="2" t="s">
        <v>85</v>
      </c>
      <c r="K4" s="2" t="s">
        <v>86</v>
      </c>
      <c r="L4" s="45" t="s">
        <v>87</v>
      </c>
    </row>
    <row r="5" spans="1:12" s="1" customFormat="1" ht="62.25" customHeight="1" x14ac:dyDescent="0.25">
      <c r="A5" s="1">
        <v>1</v>
      </c>
      <c r="B5" s="50" t="s">
        <v>88</v>
      </c>
      <c r="C5" s="51" t="s">
        <v>89</v>
      </c>
      <c r="D5" s="52" t="s">
        <v>90</v>
      </c>
      <c r="E5" s="50" t="s">
        <v>91</v>
      </c>
      <c r="F5" s="50" t="s">
        <v>92</v>
      </c>
      <c r="G5" s="50" t="s">
        <v>93</v>
      </c>
      <c r="H5" s="50" t="s">
        <v>94</v>
      </c>
      <c r="I5" s="50" t="s">
        <v>95</v>
      </c>
      <c r="J5" s="50">
        <v>3</v>
      </c>
      <c r="K5" s="50">
        <v>4</v>
      </c>
      <c r="L5" s="46">
        <f>J5*K5</f>
        <v>12</v>
      </c>
    </row>
    <row r="6" spans="1:12" s="1" customFormat="1" ht="62.25" customHeight="1" x14ac:dyDescent="0.25">
      <c r="A6" s="1">
        <v>2</v>
      </c>
      <c r="B6" s="50" t="s">
        <v>96</v>
      </c>
      <c r="C6" s="51" t="s">
        <v>97</v>
      </c>
      <c r="D6" s="52" t="s">
        <v>90</v>
      </c>
      <c r="E6" s="50" t="s">
        <v>98</v>
      </c>
      <c r="F6" s="50" t="s">
        <v>99</v>
      </c>
      <c r="G6" s="50" t="s">
        <v>100</v>
      </c>
      <c r="H6" s="50" t="s">
        <v>94</v>
      </c>
      <c r="I6" s="50" t="s">
        <v>101</v>
      </c>
      <c r="J6" s="50">
        <v>2</v>
      </c>
      <c r="K6" s="50">
        <v>5</v>
      </c>
      <c r="L6" s="46">
        <f t="shared" ref="L6:L15" si="0">J6*K6</f>
        <v>10</v>
      </c>
    </row>
    <row r="7" spans="1:12" s="1" customFormat="1" ht="45" x14ac:dyDescent="0.25">
      <c r="A7" s="1">
        <v>3</v>
      </c>
      <c r="B7" s="50" t="s">
        <v>96</v>
      </c>
      <c r="C7" s="51" t="s">
        <v>102</v>
      </c>
      <c r="D7" s="52" t="s">
        <v>90</v>
      </c>
      <c r="E7" s="50" t="s">
        <v>98</v>
      </c>
      <c r="F7" s="50" t="s">
        <v>103</v>
      </c>
      <c r="G7" s="50" t="s">
        <v>104</v>
      </c>
      <c r="H7" s="50" t="s">
        <v>94</v>
      </c>
      <c r="I7" s="50" t="s">
        <v>105</v>
      </c>
      <c r="J7" s="50">
        <v>2</v>
      </c>
      <c r="K7" s="50">
        <v>4</v>
      </c>
      <c r="L7" s="46">
        <f t="shared" si="0"/>
        <v>8</v>
      </c>
    </row>
    <row r="8" spans="1:12" s="1" customFormat="1" ht="86.25" customHeight="1" x14ac:dyDescent="0.25">
      <c r="A8" s="1">
        <v>4</v>
      </c>
      <c r="B8" s="50" t="s">
        <v>106</v>
      </c>
      <c r="C8" s="51" t="s">
        <v>107</v>
      </c>
      <c r="D8" s="52" t="s">
        <v>90</v>
      </c>
      <c r="E8" s="50" t="s">
        <v>98</v>
      </c>
      <c r="F8" s="50" t="s">
        <v>108</v>
      </c>
      <c r="G8" s="50" t="s">
        <v>109</v>
      </c>
      <c r="H8" s="50" t="s">
        <v>94</v>
      </c>
      <c r="I8" s="50" t="s">
        <v>110</v>
      </c>
      <c r="J8" s="50">
        <v>3</v>
      </c>
      <c r="K8" s="50">
        <v>5</v>
      </c>
      <c r="L8" s="46">
        <f t="shared" si="0"/>
        <v>15</v>
      </c>
    </row>
    <row r="9" spans="1:12" s="118" customFormat="1" ht="75" customHeight="1" x14ac:dyDescent="0.25">
      <c r="A9" s="118">
        <v>5</v>
      </c>
      <c r="B9" s="50" t="s">
        <v>106</v>
      </c>
      <c r="C9" s="117" t="s">
        <v>111</v>
      </c>
      <c r="D9" s="52" t="s">
        <v>90</v>
      </c>
      <c r="E9" s="50" t="s">
        <v>112</v>
      </c>
      <c r="F9" s="50" t="s">
        <v>113</v>
      </c>
      <c r="G9" s="50" t="s">
        <v>114</v>
      </c>
      <c r="H9" s="50" t="s">
        <v>94</v>
      </c>
      <c r="I9" s="50" t="s">
        <v>115</v>
      </c>
      <c r="J9" s="50">
        <v>3</v>
      </c>
      <c r="K9" s="50">
        <v>3</v>
      </c>
      <c r="L9" s="46">
        <f t="shared" si="0"/>
        <v>9</v>
      </c>
    </row>
    <row r="10" spans="1:12" s="118" customFormat="1" ht="62.25" customHeight="1" x14ac:dyDescent="0.25">
      <c r="A10" s="118">
        <v>6</v>
      </c>
      <c r="B10" s="50" t="s">
        <v>106</v>
      </c>
      <c r="C10" s="117" t="s">
        <v>116</v>
      </c>
      <c r="D10" s="52" t="s">
        <v>90</v>
      </c>
      <c r="E10" s="50" t="s">
        <v>112</v>
      </c>
      <c r="F10" s="50" t="s">
        <v>441</v>
      </c>
      <c r="G10" s="50" t="s">
        <v>117</v>
      </c>
      <c r="H10" s="50" t="s">
        <v>94</v>
      </c>
      <c r="I10" s="50" t="s">
        <v>118</v>
      </c>
      <c r="J10" s="50">
        <v>4</v>
      </c>
      <c r="K10" s="50">
        <v>5</v>
      </c>
      <c r="L10" s="46">
        <f t="shared" si="0"/>
        <v>20</v>
      </c>
    </row>
    <row r="11" spans="1:12" s="1" customFormat="1" ht="71.25" customHeight="1" x14ac:dyDescent="0.25">
      <c r="A11" s="51">
        <v>7</v>
      </c>
      <c r="B11" s="50" t="s">
        <v>119</v>
      </c>
      <c r="C11" s="51" t="s">
        <v>120</v>
      </c>
      <c r="D11" s="52" t="s">
        <v>90</v>
      </c>
      <c r="E11" s="50" t="s">
        <v>121</v>
      </c>
      <c r="F11" s="50" t="s">
        <v>122</v>
      </c>
      <c r="G11" s="50" t="s">
        <v>123</v>
      </c>
      <c r="H11" s="50" t="s">
        <v>94</v>
      </c>
      <c r="I11" s="50" t="s">
        <v>124</v>
      </c>
      <c r="J11" s="50">
        <v>3</v>
      </c>
      <c r="K11" s="50">
        <v>1</v>
      </c>
      <c r="L11" s="46">
        <f t="shared" si="0"/>
        <v>3</v>
      </c>
    </row>
    <row r="12" spans="1:12" ht="51" customHeight="1" x14ac:dyDescent="0.25">
      <c r="A12" s="1">
        <v>8</v>
      </c>
      <c r="B12" s="50" t="s">
        <v>125</v>
      </c>
      <c r="C12" s="51" t="s">
        <v>126</v>
      </c>
      <c r="D12" s="52" t="s">
        <v>127</v>
      </c>
      <c r="E12" s="50" t="s">
        <v>128</v>
      </c>
      <c r="F12" s="50" t="s">
        <v>129</v>
      </c>
      <c r="G12" s="50" t="s">
        <v>130</v>
      </c>
      <c r="H12" s="50" t="s">
        <v>94</v>
      </c>
      <c r="I12" s="50" t="s">
        <v>131</v>
      </c>
      <c r="J12" s="50">
        <v>3</v>
      </c>
      <c r="K12" s="50">
        <v>4</v>
      </c>
      <c r="L12" s="46">
        <f t="shared" si="0"/>
        <v>12</v>
      </c>
    </row>
    <row r="13" spans="1:12" ht="108" customHeight="1" x14ac:dyDescent="0.25">
      <c r="A13" s="51">
        <v>9</v>
      </c>
      <c r="B13" s="50" t="s">
        <v>119</v>
      </c>
      <c r="C13" s="51" t="s">
        <v>132</v>
      </c>
      <c r="D13" s="49" t="s">
        <v>133</v>
      </c>
      <c r="E13" s="50" t="s">
        <v>134</v>
      </c>
      <c r="F13" s="50" t="s">
        <v>135</v>
      </c>
      <c r="G13" s="50" t="s">
        <v>136</v>
      </c>
      <c r="H13" s="50" t="s">
        <v>94</v>
      </c>
      <c r="I13" s="50" t="s">
        <v>137</v>
      </c>
      <c r="J13" s="50">
        <v>3</v>
      </c>
      <c r="K13" s="50">
        <v>5</v>
      </c>
      <c r="L13" s="46">
        <f>J13*K13</f>
        <v>15</v>
      </c>
    </row>
    <row r="14" spans="1:12" ht="75" customHeight="1" x14ac:dyDescent="0.25">
      <c r="A14" s="51">
        <v>10</v>
      </c>
      <c r="B14" s="50" t="s">
        <v>119</v>
      </c>
      <c r="C14" s="51" t="s">
        <v>138</v>
      </c>
      <c r="D14" s="49" t="s">
        <v>133</v>
      </c>
      <c r="E14" s="50" t="s">
        <v>139</v>
      </c>
      <c r="F14" s="50" t="s">
        <v>135</v>
      </c>
      <c r="G14" s="50" t="s">
        <v>136</v>
      </c>
      <c r="H14" s="50" t="s">
        <v>94</v>
      </c>
      <c r="I14" s="50" t="s">
        <v>140</v>
      </c>
      <c r="J14" s="50">
        <v>3</v>
      </c>
      <c r="K14" s="50">
        <v>5</v>
      </c>
      <c r="L14" s="46">
        <f>J14*K14</f>
        <v>15</v>
      </c>
    </row>
    <row r="15" spans="1:12" ht="59.25" customHeight="1" x14ac:dyDescent="0.25">
      <c r="A15" s="51">
        <v>11</v>
      </c>
      <c r="B15" s="50" t="s">
        <v>119</v>
      </c>
      <c r="C15" s="51" t="s">
        <v>141</v>
      </c>
      <c r="D15" s="49" t="s">
        <v>133</v>
      </c>
      <c r="E15" s="50" t="s">
        <v>142</v>
      </c>
      <c r="F15" s="50" t="s">
        <v>143</v>
      </c>
      <c r="G15" s="50" t="s">
        <v>144</v>
      </c>
      <c r="H15" s="50" t="s">
        <v>94</v>
      </c>
      <c r="I15" s="50" t="s">
        <v>145</v>
      </c>
      <c r="J15" s="50">
        <v>3</v>
      </c>
      <c r="K15" s="50">
        <v>5</v>
      </c>
      <c r="L15" s="46">
        <f t="shared" si="0"/>
        <v>15</v>
      </c>
    </row>
    <row r="16" spans="1:12" ht="48" customHeight="1" x14ac:dyDescent="0.25">
      <c r="A16" s="51">
        <v>12</v>
      </c>
      <c r="B16" s="50" t="s">
        <v>119</v>
      </c>
      <c r="C16" s="51" t="s">
        <v>146</v>
      </c>
      <c r="D16" s="49" t="s">
        <v>133</v>
      </c>
      <c r="E16" s="50" t="s">
        <v>142</v>
      </c>
      <c r="F16" s="50" t="s">
        <v>147</v>
      </c>
      <c r="G16" s="50" t="s">
        <v>148</v>
      </c>
      <c r="H16" s="50" t="s">
        <v>94</v>
      </c>
      <c r="I16" s="50" t="s">
        <v>149</v>
      </c>
      <c r="J16" s="50">
        <v>2</v>
      </c>
      <c r="K16" s="50">
        <v>5</v>
      </c>
      <c r="L16" s="46">
        <f t="shared" ref="L16:L30" si="1">J16*K16</f>
        <v>10</v>
      </c>
    </row>
    <row r="17" spans="1:12" ht="45" x14ac:dyDescent="0.25">
      <c r="A17" s="1">
        <v>13</v>
      </c>
      <c r="B17" s="50" t="s">
        <v>150</v>
      </c>
      <c r="C17" s="51" t="s">
        <v>151</v>
      </c>
      <c r="D17" s="52" t="s">
        <v>90</v>
      </c>
      <c r="E17" s="50" t="s">
        <v>152</v>
      </c>
      <c r="F17" s="50" t="s">
        <v>153</v>
      </c>
      <c r="G17" s="50" t="s">
        <v>154</v>
      </c>
      <c r="H17" s="50" t="s">
        <v>94</v>
      </c>
      <c r="I17" s="50" t="s">
        <v>155</v>
      </c>
      <c r="J17" s="50">
        <v>3</v>
      </c>
      <c r="K17" s="50">
        <v>4</v>
      </c>
      <c r="L17" s="46">
        <f t="shared" si="1"/>
        <v>12</v>
      </c>
    </row>
    <row r="18" spans="1:12" ht="76.5" customHeight="1" x14ac:dyDescent="0.25">
      <c r="A18" s="1">
        <v>14</v>
      </c>
      <c r="B18" s="50" t="s">
        <v>156</v>
      </c>
      <c r="C18" s="51" t="s">
        <v>157</v>
      </c>
      <c r="D18" s="52" t="s">
        <v>90</v>
      </c>
      <c r="E18" s="50" t="s">
        <v>98</v>
      </c>
      <c r="F18" s="50" t="s">
        <v>158</v>
      </c>
      <c r="G18" s="50" t="s">
        <v>159</v>
      </c>
      <c r="H18" s="50" t="s">
        <v>94</v>
      </c>
      <c r="I18" s="50" t="s">
        <v>160</v>
      </c>
      <c r="J18" s="50">
        <v>3</v>
      </c>
      <c r="K18" s="50">
        <v>4</v>
      </c>
      <c r="L18" s="46">
        <f t="shared" si="1"/>
        <v>12</v>
      </c>
    </row>
    <row r="19" spans="1:12" ht="76.5" customHeight="1" x14ac:dyDescent="0.25">
      <c r="A19" s="1">
        <v>15</v>
      </c>
      <c r="B19" s="50" t="s">
        <v>106</v>
      </c>
      <c r="C19" s="117" t="s">
        <v>161</v>
      </c>
      <c r="D19" s="52" t="s">
        <v>162</v>
      </c>
      <c r="E19" s="50" t="s">
        <v>163</v>
      </c>
      <c r="F19" s="50" t="s">
        <v>164</v>
      </c>
      <c r="G19" s="50" t="s">
        <v>165</v>
      </c>
      <c r="H19" s="50" t="s">
        <v>94</v>
      </c>
      <c r="I19" s="50" t="s">
        <v>166</v>
      </c>
      <c r="J19" s="50">
        <v>3</v>
      </c>
      <c r="K19" s="50">
        <v>4</v>
      </c>
      <c r="L19" s="46">
        <f t="shared" si="1"/>
        <v>12</v>
      </c>
    </row>
    <row r="20" spans="1:12" ht="76.5" customHeight="1" x14ac:dyDescent="0.25">
      <c r="A20" s="1">
        <v>16</v>
      </c>
      <c r="B20" s="50" t="s">
        <v>106</v>
      </c>
      <c r="C20" s="117" t="s">
        <v>167</v>
      </c>
      <c r="D20" s="52" t="s">
        <v>168</v>
      </c>
      <c r="E20" s="50" t="s">
        <v>169</v>
      </c>
      <c r="F20" s="50" t="s">
        <v>170</v>
      </c>
      <c r="G20" s="50" t="s">
        <v>171</v>
      </c>
      <c r="H20" s="50" t="s">
        <v>94</v>
      </c>
      <c r="I20" s="50" t="s">
        <v>172</v>
      </c>
      <c r="J20" s="50">
        <v>2</v>
      </c>
      <c r="K20" s="50">
        <v>4</v>
      </c>
      <c r="L20" s="46">
        <f t="shared" si="1"/>
        <v>8</v>
      </c>
    </row>
    <row r="21" spans="1:12" ht="76.5" customHeight="1" x14ac:dyDescent="0.25">
      <c r="A21" s="51">
        <v>17</v>
      </c>
      <c r="B21" s="50" t="s">
        <v>173</v>
      </c>
      <c r="C21" s="51" t="s">
        <v>174</v>
      </c>
      <c r="D21" s="52" t="s">
        <v>175</v>
      </c>
      <c r="E21" s="50" t="s">
        <v>176</v>
      </c>
      <c r="F21" s="27" t="s">
        <v>177</v>
      </c>
      <c r="G21" s="50" t="s">
        <v>178</v>
      </c>
      <c r="H21" s="50" t="s">
        <v>94</v>
      </c>
      <c r="I21" s="50" t="s">
        <v>179</v>
      </c>
      <c r="J21" s="50">
        <v>5</v>
      </c>
      <c r="K21" s="50">
        <v>5</v>
      </c>
      <c r="L21" s="46">
        <f t="shared" si="1"/>
        <v>25</v>
      </c>
    </row>
    <row r="22" spans="1:12" ht="76.5" customHeight="1" x14ac:dyDescent="0.25">
      <c r="A22" s="51">
        <v>18</v>
      </c>
      <c r="B22" s="50" t="s">
        <v>173</v>
      </c>
      <c r="C22" s="51" t="s">
        <v>180</v>
      </c>
      <c r="D22" s="52" t="s">
        <v>175</v>
      </c>
      <c r="E22" s="50" t="s">
        <v>176</v>
      </c>
      <c r="F22" s="27" t="s">
        <v>181</v>
      </c>
      <c r="G22" s="50" t="s">
        <v>182</v>
      </c>
      <c r="H22" s="50" t="s">
        <v>94</v>
      </c>
      <c r="I22" s="50" t="s">
        <v>183</v>
      </c>
      <c r="J22" s="50">
        <v>5</v>
      </c>
      <c r="K22" s="50">
        <v>3</v>
      </c>
      <c r="L22" s="46">
        <f t="shared" si="1"/>
        <v>15</v>
      </c>
    </row>
    <row r="23" spans="1:12" ht="76.5" customHeight="1" x14ac:dyDescent="0.25">
      <c r="A23" s="51">
        <v>19</v>
      </c>
      <c r="B23" s="50" t="s">
        <v>173</v>
      </c>
      <c r="C23" s="51" t="s">
        <v>184</v>
      </c>
      <c r="D23" s="52" t="s">
        <v>175</v>
      </c>
      <c r="E23" s="50" t="s">
        <v>176</v>
      </c>
      <c r="F23" s="27" t="s">
        <v>185</v>
      </c>
      <c r="G23" s="50" t="s">
        <v>186</v>
      </c>
      <c r="H23" s="50" t="s">
        <v>94</v>
      </c>
      <c r="I23" s="50" t="s">
        <v>183</v>
      </c>
      <c r="J23" s="50">
        <v>5</v>
      </c>
      <c r="K23" s="50">
        <v>3</v>
      </c>
      <c r="L23" s="46">
        <f t="shared" si="1"/>
        <v>15</v>
      </c>
    </row>
    <row r="24" spans="1:12" ht="75" x14ac:dyDescent="0.25">
      <c r="A24" s="51">
        <v>20</v>
      </c>
      <c r="B24" s="50" t="s">
        <v>173</v>
      </c>
      <c r="C24" s="51" t="s">
        <v>187</v>
      </c>
      <c r="D24" s="52" t="s">
        <v>90</v>
      </c>
      <c r="E24" s="50" t="s">
        <v>98</v>
      </c>
      <c r="F24" s="27" t="s">
        <v>188</v>
      </c>
      <c r="G24" s="50" t="s">
        <v>186</v>
      </c>
      <c r="H24" s="50" t="s">
        <v>94</v>
      </c>
      <c r="I24" s="50" t="s">
        <v>189</v>
      </c>
      <c r="J24" s="50">
        <v>5</v>
      </c>
      <c r="K24" s="50">
        <v>3</v>
      </c>
      <c r="L24" s="46">
        <f t="shared" si="1"/>
        <v>15</v>
      </c>
    </row>
    <row r="25" spans="1:12" ht="75" x14ac:dyDescent="0.25">
      <c r="A25" s="51">
        <v>21</v>
      </c>
      <c r="B25" s="50" t="s">
        <v>173</v>
      </c>
      <c r="C25" s="51" t="s">
        <v>190</v>
      </c>
      <c r="D25" s="52" t="s">
        <v>175</v>
      </c>
      <c r="E25" s="50" t="s">
        <v>98</v>
      </c>
      <c r="F25" s="27" t="s">
        <v>191</v>
      </c>
      <c r="G25" s="50" t="s">
        <v>186</v>
      </c>
      <c r="H25" s="50" t="s">
        <v>94</v>
      </c>
      <c r="I25" s="50" t="s">
        <v>183</v>
      </c>
      <c r="J25" s="50">
        <v>3</v>
      </c>
      <c r="K25" s="50">
        <v>3</v>
      </c>
      <c r="L25" s="46">
        <f t="shared" si="1"/>
        <v>9</v>
      </c>
    </row>
    <row r="26" spans="1:12" ht="85.5" customHeight="1" x14ac:dyDescent="0.25">
      <c r="A26" s="51">
        <v>22</v>
      </c>
      <c r="B26" s="50" t="s">
        <v>173</v>
      </c>
      <c r="C26" s="51" t="s">
        <v>192</v>
      </c>
      <c r="D26" s="52" t="s">
        <v>175</v>
      </c>
      <c r="E26" s="50" t="s">
        <v>176</v>
      </c>
      <c r="F26" s="27" t="s">
        <v>193</v>
      </c>
      <c r="G26" s="50" t="s">
        <v>194</v>
      </c>
      <c r="H26" s="50" t="s">
        <v>94</v>
      </c>
      <c r="I26" s="50" t="s">
        <v>195</v>
      </c>
      <c r="J26" s="50">
        <v>5</v>
      </c>
      <c r="K26" s="50">
        <v>4</v>
      </c>
      <c r="L26" s="46">
        <f t="shared" si="1"/>
        <v>20</v>
      </c>
    </row>
    <row r="27" spans="1:12" ht="45" customHeight="1" x14ac:dyDescent="0.25">
      <c r="A27" s="51">
        <v>23</v>
      </c>
      <c r="B27" s="50" t="s">
        <v>173</v>
      </c>
      <c r="C27" s="51" t="s">
        <v>196</v>
      </c>
      <c r="D27" s="52" t="s">
        <v>90</v>
      </c>
      <c r="E27" s="50" t="s">
        <v>176</v>
      </c>
      <c r="F27" s="27" t="s">
        <v>197</v>
      </c>
      <c r="G27" s="50" t="s">
        <v>198</v>
      </c>
      <c r="H27" s="50" t="s">
        <v>94</v>
      </c>
      <c r="I27" s="50" t="s">
        <v>199</v>
      </c>
      <c r="J27" s="27">
        <v>4</v>
      </c>
      <c r="K27" s="27">
        <v>4</v>
      </c>
      <c r="L27" s="46">
        <f t="shared" si="1"/>
        <v>16</v>
      </c>
    </row>
    <row r="28" spans="1:12" ht="33" customHeight="1" x14ac:dyDescent="0.25">
      <c r="A28" s="1">
        <v>24</v>
      </c>
      <c r="B28" s="50" t="s">
        <v>156</v>
      </c>
      <c r="C28" s="51" t="s">
        <v>200</v>
      </c>
      <c r="D28" s="52" t="s">
        <v>90</v>
      </c>
      <c r="E28" s="50" t="s">
        <v>176</v>
      </c>
      <c r="F28" s="27" t="s">
        <v>201</v>
      </c>
      <c r="G28" s="50" t="s">
        <v>202</v>
      </c>
      <c r="H28" s="50" t="s">
        <v>94</v>
      </c>
      <c r="I28" s="50" t="s">
        <v>203</v>
      </c>
      <c r="J28" s="27">
        <v>2</v>
      </c>
      <c r="K28" s="27">
        <v>4</v>
      </c>
      <c r="L28" s="46">
        <f t="shared" si="1"/>
        <v>8</v>
      </c>
    </row>
    <row r="29" spans="1:12" ht="33" customHeight="1" x14ac:dyDescent="0.25">
      <c r="A29" s="51">
        <v>25</v>
      </c>
      <c r="B29" s="50" t="s">
        <v>173</v>
      </c>
      <c r="C29" s="51" t="s">
        <v>200</v>
      </c>
      <c r="D29" s="52" t="s">
        <v>90</v>
      </c>
      <c r="E29" s="50" t="s">
        <v>176</v>
      </c>
      <c r="F29" s="50" t="s">
        <v>433</v>
      </c>
      <c r="G29" s="50" t="s">
        <v>429</v>
      </c>
      <c r="H29" s="50" t="s">
        <v>94</v>
      </c>
      <c r="I29" s="50" t="s">
        <v>434</v>
      </c>
      <c r="J29" s="27">
        <v>4</v>
      </c>
      <c r="K29" s="27">
        <v>4</v>
      </c>
      <c r="L29" s="46">
        <f t="shared" ref="L29" si="2">J29*K29</f>
        <v>16</v>
      </c>
    </row>
    <row r="30" spans="1:12" ht="33" customHeight="1" x14ac:dyDescent="0.25">
      <c r="B30" s="50"/>
      <c r="C30" s="51"/>
      <c r="D30" s="52"/>
      <c r="E30" s="50"/>
      <c r="F30" s="27"/>
      <c r="G30" s="50"/>
      <c r="H30" s="50"/>
      <c r="I30" s="50"/>
      <c r="J30" s="27"/>
      <c r="K30" s="27"/>
      <c r="L30" s="46">
        <f t="shared" si="1"/>
        <v>0</v>
      </c>
    </row>
    <row r="32" spans="1:12" ht="33" customHeight="1" x14ac:dyDescent="0.25">
      <c r="A32" s="128"/>
      <c r="B32" s="50"/>
      <c r="C32" s="51"/>
      <c r="D32" s="52"/>
      <c r="E32" s="50"/>
      <c r="F32" s="50"/>
      <c r="G32" s="50"/>
      <c r="H32" s="50"/>
      <c r="I32" s="50"/>
      <c r="J32" s="50"/>
      <c r="K32" s="50"/>
      <c r="L32" s="46"/>
    </row>
    <row r="33" spans="1:12" ht="33" customHeight="1" x14ac:dyDescent="0.25">
      <c r="A33" s="128"/>
      <c r="B33" s="50"/>
      <c r="C33" s="51"/>
      <c r="D33" s="52"/>
      <c r="E33" s="50"/>
      <c r="F33" s="50"/>
      <c r="G33" s="50"/>
      <c r="H33" s="50"/>
      <c r="I33" s="50"/>
      <c r="J33" s="50"/>
      <c r="K33" s="50"/>
      <c r="L33" s="46"/>
    </row>
    <row r="34" spans="1:12" ht="33" customHeight="1" x14ac:dyDescent="0.25">
      <c r="A34" s="128"/>
      <c r="B34" s="50"/>
      <c r="C34" s="51"/>
      <c r="D34" s="52"/>
      <c r="E34" s="50"/>
      <c r="F34" s="50"/>
      <c r="G34" s="50"/>
      <c r="H34" s="50"/>
      <c r="I34" s="50"/>
      <c r="J34" s="50"/>
      <c r="K34" s="50"/>
      <c r="L34" s="46"/>
    </row>
    <row r="35" spans="1:12" ht="33" customHeight="1" x14ac:dyDescent="0.25">
      <c r="B35" s="50"/>
      <c r="C35" s="51"/>
      <c r="D35" s="52"/>
      <c r="E35" s="50"/>
      <c r="F35" s="50"/>
      <c r="G35" s="50"/>
      <c r="H35" s="50"/>
      <c r="I35" s="50"/>
      <c r="J35" s="50"/>
      <c r="K35" s="50"/>
      <c r="L35" s="46"/>
    </row>
    <row r="36" spans="1:12" ht="33" customHeight="1" x14ac:dyDescent="0.25">
      <c r="B36" s="50"/>
      <c r="C36" s="51"/>
      <c r="D36" s="52"/>
      <c r="E36" s="50"/>
      <c r="F36" s="50"/>
      <c r="G36" s="50"/>
      <c r="H36" s="50"/>
      <c r="I36" s="50"/>
      <c r="J36" s="50"/>
      <c r="K36" s="50"/>
      <c r="L36" s="46"/>
    </row>
    <row r="37" spans="1:12" ht="33" customHeight="1" x14ac:dyDescent="0.25">
      <c r="B37" s="50"/>
      <c r="C37" s="51"/>
      <c r="D37" s="52"/>
      <c r="E37" s="50"/>
      <c r="F37" s="50"/>
      <c r="G37" s="50"/>
      <c r="H37" s="50"/>
      <c r="I37" s="50"/>
      <c r="J37" s="50"/>
      <c r="K37" s="50"/>
      <c r="L37" s="46"/>
    </row>
    <row r="38" spans="1:12" ht="33" customHeight="1" x14ac:dyDescent="0.25">
      <c r="B38" s="50"/>
      <c r="C38" s="51"/>
      <c r="D38" s="52"/>
      <c r="E38" s="50"/>
      <c r="F38" s="50"/>
      <c r="G38" s="50"/>
      <c r="H38" s="50"/>
      <c r="I38" s="50"/>
      <c r="J38" s="50"/>
      <c r="K38" s="50"/>
      <c r="L38" s="46"/>
    </row>
    <row r="39" spans="1:12" ht="33" customHeight="1" x14ac:dyDescent="0.25">
      <c r="B39" s="50"/>
      <c r="C39" s="51"/>
      <c r="D39" s="52"/>
      <c r="E39" s="50"/>
      <c r="F39" s="50"/>
      <c r="G39" s="50"/>
      <c r="H39" s="50"/>
      <c r="I39" s="50"/>
      <c r="J39" s="50"/>
      <c r="K39" s="50"/>
      <c r="L39" s="46"/>
    </row>
    <row r="42" spans="1:12" x14ac:dyDescent="0.25">
      <c r="C42" t="e">
        <f>C45+'Matriz de Riesgos'!L5=VLOOKUP(B42,TABLA,2,FALSE)</f>
        <v>#N/A</v>
      </c>
      <c r="G42" s="114" t="s">
        <v>204</v>
      </c>
    </row>
    <row r="44" spans="1:12" x14ac:dyDescent="0.25">
      <c r="G44" t="s">
        <v>205</v>
      </c>
    </row>
    <row r="45" spans="1:12" x14ac:dyDescent="0.25">
      <c r="G45" t="s">
        <v>206</v>
      </c>
    </row>
    <row r="47" spans="1:12" x14ac:dyDescent="0.25">
      <c r="G47" s="114" t="s">
        <v>207</v>
      </c>
    </row>
    <row r="48" spans="1:12" x14ac:dyDescent="0.25">
      <c r="G48" t="s">
        <v>208</v>
      </c>
    </row>
    <row r="49" spans="2:7" x14ac:dyDescent="0.25">
      <c r="B49" t="s">
        <v>209</v>
      </c>
      <c r="G49" t="s">
        <v>210</v>
      </c>
    </row>
    <row r="50" spans="2:7" x14ac:dyDescent="0.25">
      <c r="G50" t="s">
        <v>211</v>
      </c>
    </row>
    <row r="51" spans="2:7" x14ac:dyDescent="0.25">
      <c r="B51" t="s">
        <v>212</v>
      </c>
    </row>
    <row r="52" spans="2:7" x14ac:dyDescent="0.25">
      <c r="G52" t="s">
        <v>213</v>
      </c>
    </row>
    <row r="53" spans="2:7" x14ac:dyDescent="0.25">
      <c r="G53" t="s">
        <v>214</v>
      </c>
    </row>
  </sheetData>
  <autoFilter ref="A4:L31" xr:uid="{00000000-0009-0000-0000-000002000000}"/>
  <mergeCells count="1">
    <mergeCell ref="D3:L3"/>
  </mergeCells>
  <pageMargins left="0.25" right="0.25" top="0.75" bottom="0.75" header="0.3" footer="0.3"/>
  <pageSetup paperSize="9" orientation="landscape" horizont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D28"/>
  <sheetViews>
    <sheetView workbookViewId="0">
      <selection activeCell="C9" sqref="C9"/>
    </sheetView>
  </sheetViews>
  <sheetFormatPr baseColWidth="10" defaultColWidth="11.42578125" defaultRowHeight="15" x14ac:dyDescent="0.25"/>
  <sheetData>
    <row r="4" spans="3:4" x14ac:dyDescent="0.25">
      <c r="C4" s="48">
        <v>1</v>
      </c>
      <c r="D4" s="48">
        <v>1</v>
      </c>
    </row>
    <row r="5" spans="3:4" x14ac:dyDescent="0.25">
      <c r="C5" s="48">
        <v>2</v>
      </c>
      <c r="D5" s="48">
        <v>1</v>
      </c>
    </row>
    <row r="6" spans="3:4" x14ac:dyDescent="0.25">
      <c r="C6" s="48">
        <v>3</v>
      </c>
      <c r="D6" s="48">
        <v>1</v>
      </c>
    </row>
    <row r="7" spans="3:4" x14ac:dyDescent="0.25">
      <c r="C7" s="48">
        <v>4</v>
      </c>
      <c r="D7" s="48">
        <v>1</v>
      </c>
    </row>
    <row r="8" spans="3:4" x14ac:dyDescent="0.25">
      <c r="C8" s="48">
        <v>5</v>
      </c>
      <c r="D8" s="48">
        <v>1</v>
      </c>
    </row>
    <row r="9" spans="3:4" x14ac:dyDescent="0.25">
      <c r="C9" s="48">
        <v>6</v>
      </c>
      <c r="D9" s="48">
        <v>1</v>
      </c>
    </row>
    <row r="10" spans="3:4" x14ac:dyDescent="0.25">
      <c r="C10" s="40">
        <v>7</v>
      </c>
      <c r="D10" s="40">
        <v>2</v>
      </c>
    </row>
    <row r="11" spans="3:4" x14ac:dyDescent="0.25">
      <c r="C11" s="40">
        <v>8</v>
      </c>
      <c r="D11" s="40">
        <v>2</v>
      </c>
    </row>
    <row r="12" spans="3:4" x14ac:dyDescent="0.25">
      <c r="C12" s="40">
        <v>9</v>
      </c>
      <c r="D12" s="40">
        <v>2</v>
      </c>
    </row>
    <row r="13" spans="3:4" x14ac:dyDescent="0.25">
      <c r="C13" s="30">
        <v>10</v>
      </c>
      <c r="D13" s="30">
        <v>3</v>
      </c>
    </row>
    <row r="14" spans="3:4" x14ac:dyDescent="0.25">
      <c r="C14" s="30">
        <v>11</v>
      </c>
      <c r="D14" s="30">
        <v>3</v>
      </c>
    </row>
    <row r="15" spans="3:4" x14ac:dyDescent="0.25">
      <c r="C15" s="30">
        <v>12</v>
      </c>
      <c r="D15" s="30">
        <v>3</v>
      </c>
    </row>
    <row r="16" spans="3:4" x14ac:dyDescent="0.25">
      <c r="C16" s="30">
        <v>13</v>
      </c>
      <c r="D16" s="30">
        <v>3</v>
      </c>
    </row>
    <row r="17" spans="3:4" x14ac:dyDescent="0.25">
      <c r="C17" s="30">
        <v>14</v>
      </c>
      <c r="D17" s="30">
        <v>3</v>
      </c>
    </row>
    <row r="18" spans="3:4" x14ac:dyDescent="0.25">
      <c r="C18" s="30">
        <v>15</v>
      </c>
      <c r="D18" s="30">
        <v>3</v>
      </c>
    </row>
    <row r="19" spans="3:4" x14ac:dyDescent="0.25">
      <c r="C19" s="30">
        <v>16</v>
      </c>
      <c r="D19" s="30">
        <v>3</v>
      </c>
    </row>
    <row r="20" spans="3:4" x14ac:dyDescent="0.25">
      <c r="C20" s="30">
        <v>17</v>
      </c>
      <c r="D20" s="30">
        <v>3</v>
      </c>
    </row>
    <row r="21" spans="3:4" x14ac:dyDescent="0.25">
      <c r="C21" s="30">
        <v>18</v>
      </c>
      <c r="D21" s="30">
        <v>3</v>
      </c>
    </row>
    <row r="22" spans="3:4" x14ac:dyDescent="0.25">
      <c r="C22" s="30">
        <v>19</v>
      </c>
      <c r="D22" s="30">
        <v>3</v>
      </c>
    </row>
    <row r="23" spans="3:4" x14ac:dyDescent="0.25">
      <c r="C23" s="30">
        <v>20</v>
      </c>
      <c r="D23" s="30">
        <v>3</v>
      </c>
    </row>
    <row r="24" spans="3:4" x14ac:dyDescent="0.25">
      <c r="C24" s="30">
        <v>21</v>
      </c>
      <c r="D24" s="30">
        <v>3</v>
      </c>
    </row>
    <row r="25" spans="3:4" x14ac:dyDescent="0.25">
      <c r="C25" s="30">
        <v>22</v>
      </c>
      <c r="D25" s="30">
        <v>3</v>
      </c>
    </row>
    <row r="26" spans="3:4" x14ac:dyDescent="0.25">
      <c r="C26" s="30">
        <v>23</v>
      </c>
      <c r="D26" s="30">
        <v>3</v>
      </c>
    </row>
    <row r="27" spans="3:4" x14ac:dyDescent="0.25">
      <c r="C27" s="30">
        <v>24</v>
      </c>
      <c r="D27" s="30">
        <v>3</v>
      </c>
    </row>
    <row r="28" spans="3:4" x14ac:dyDescent="0.25">
      <c r="C28" s="30">
        <v>25</v>
      </c>
      <c r="D28" s="30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O44"/>
  <sheetViews>
    <sheetView showGridLines="0" zoomScale="117" zoomScaleNormal="60" workbookViewId="0">
      <pane ySplit="1" topLeftCell="A2" activePane="bottomLeft" state="frozen"/>
      <selection activeCell="T21" sqref="T21"/>
      <selection pane="bottomLeft" activeCell="I36" sqref="I36"/>
    </sheetView>
  </sheetViews>
  <sheetFormatPr baseColWidth="10" defaultColWidth="11.42578125" defaultRowHeight="15" x14ac:dyDescent="0.25"/>
  <cols>
    <col min="1" max="1" width="13.85546875" customWidth="1"/>
    <col min="2" max="2" width="14.5703125" style="1" bestFit="1" customWidth="1"/>
    <col min="3" max="3" width="14.5703125" style="4" customWidth="1"/>
    <col min="4" max="4" width="36.7109375" style="3" customWidth="1"/>
    <col min="5" max="5" width="14.42578125" style="29" customWidth="1"/>
    <col min="6" max="6" width="15.7109375" style="29" customWidth="1"/>
    <col min="7" max="7" width="31.7109375" customWidth="1"/>
    <col min="8" max="8" width="35" style="1" customWidth="1"/>
    <col min="9" max="9" width="18.7109375" style="28" customWidth="1"/>
    <col min="10" max="10" width="23" style="29" customWidth="1"/>
    <col min="11" max="11" width="34.85546875" style="3" customWidth="1"/>
    <col min="12" max="12" width="25.7109375" style="4" customWidth="1"/>
    <col min="13" max="13" width="63.5703125" style="4" customWidth="1"/>
    <col min="14" max="14" width="31.5703125" style="3" bestFit="1" customWidth="1"/>
  </cols>
  <sheetData>
    <row r="1" spans="1:14" s="11" customFormat="1" ht="63" x14ac:dyDescent="0.25">
      <c r="A1" s="24" t="s">
        <v>215</v>
      </c>
      <c r="B1" s="62" t="s">
        <v>216</v>
      </c>
      <c r="C1" s="24" t="s">
        <v>217</v>
      </c>
      <c r="D1" s="24" t="s">
        <v>218</v>
      </c>
      <c r="E1" s="24" t="s">
        <v>219</v>
      </c>
      <c r="F1" s="25" t="s">
        <v>220</v>
      </c>
      <c r="G1" s="23" t="s">
        <v>221</v>
      </c>
      <c r="H1" s="16" t="s">
        <v>222</v>
      </c>
      <c r="I1" s="25" t="s">
        <v>223</v>
      </c>
      <c r="J1" s="25" t="s">
        <v>224</v>
      </c>
      <c r="K1" s="24" t="s">
        <v>225</v>
      </c>
      <c r="L1" s="25" t="s">
        <v>226</v>
      </c>
      <c r="M1" s="25" t="s">
        <v>227</v>
      </c>
      <c r="N1" s="24" t="s">
        <v>228</v>
      </c>
    </row>
    <row r="2" spans="1:14" s="11" customFormat="1" ht="182.25" customHeight="1" x14ac:dyDescent="0.25">
      <c r="A2" s="109" t="s">
        <v>89</v>
      </c>
      <c r="B2" s="51">
        <f>VLOOKUP(A2,'Matriz de Riesgos'!C:L,10,FALSE)</f>
        <v>12</v>
      </c>
      <c r="C2" s="17">
        <f>VLOOKUP(B2,'Calculo nec'!C4:D28,2,FALSE)</f>
        <v>3</v>
      </c>
      <c r="D2" s="10" t="s">
        <v>229</v>
      </c>
      <c r="E2" s="27">
        <v>2</v>
      </c>
      <c r="F2" s="41">
        <f t="shared" ref="F2:F41" si="0">C2/E2</f>
        <v>1.5</v>
      </c>
      <c r="G2" s="10" t="s">
        <v>230</v>
      </c>
      <c r="H2" s="51" t="s">
        <v>231</v>
      </c>
      <c r="I2" s="26">
        <v>43905</v>
      </c>
      <c r="J2" s="27" t="s">
        <v>232</v>
      </c>
      <c r="K2" s="10" t="s">
        <v>233</v>
      </c>
      <c r="L2" s="51" t="s">
        <v>234</v>
      </c>
      <c r="M2" s="27" t="s">
        <v>235</v>
      </c>
      <c r="N2" s="10" t="s">
        <v>236</v>
      </c>
    </row>
    <row r="3" spans="1:14" s="11" customFormat="1" ht="81.75" customHeight="1" x14ac:dyDescent="0.25">
      <c r="A3" s="109" t="s">
        <v>89</v>
      </c>
      <c r="B3" s="51">
        <f>VLOOKUP(A3,'Matriz de Riesgos'!C:L,10,FALSE)</f>
        <v>12</v>
      </c>
      <c r="C3" s="17">
        <f>VLOOKUP(B3,'Calculo nec'!C5:D29,2,FALSE)</f>
        <v>3</v>
      </c>
      <c r="D3" s="10" t="s">
        <v>237</v>
      </c>
      <c r="E3" s="27">
        <v>2</v>
      </c>
      <c r="F3" s="41">
        <f t="shared" si="0"/>
        <v>1.5</v>
      </c>
      <c r="G3" s="10" t="s">
        <v>238</v>
      </c>
      <c r="H3" s="51" t="s">
        <v>239</v>
      </c>
      <c r="I3" s="26">
        <v>43951</v>
      </c>
      <c r="J3" s="27" t="s">
        <v>240</v>
      </c>
      <c r="K3" s="10" t="s">
        <v>241</v>
      </c>
      <c r="L3" s="51" t="s">
        <v>242</v>
      </c>
      <c r="M3" s="27" t="s">
        <v>243</v>
      </c>
      <c r="N3" s="10" t="s">
        <v>236</v>
      </c>
    </row>
    <row r="4" spans="1:14" s="11" customFormat="1" ht="92.25" customHeight="1" x14ac:dyDescent="0.25">
      <c r="A4" s="109" t="s">
        <v>89</v>
      </c>
      <c r="B4" s="51">
        <f>VLOOKUP(A4,'Matriz de Riesgos'!C:L,10,FALSE)</f>
        <v>12</v>
      </c>
      <c r="C4" s="17">
        <f>VLOOKUP(B4,'Calculo nec'!C6:D30,2,FALSE)</f>
        <v>3</v>
      </c>
      <c r="D4" s="10" t="s">
        <v>244</v>
      </c>
      <c r="E4" s="27">
        <v>3</v>
      </c>
      <c r="F4" s="41">
        <f t="shared" si="0"/>
        <v>1</v>
      </c>
      <c r="G4" s="20" t="s">
        <v>245</v>
      </c>
      <c r="H4" s="51" t="s">
        <v>239</v>
      </c>
      <c r="I4" s="26">
        <v>43951</v>
      </c>
      <c r="J4" s="27" t="s">
        <v>246</v>
      </c>
      <c r="K4" s="10" t="s">
        <v>247</v>
      </c>
      <c r="L4" s="51" t="s">
        <v>242</v>
      </c>
      <c r="M4" s="27" t="s">
        <v>248</v>
      </c>
      <c r="N4" s="10" t="s">
        <v>236</v>
      </c>
    </row>
    <row r="5" spans="1:14" ht="69" customHeight="1" x14ac:dyDescent="0.25">
      <c r="A5" s="109" t="s">
        <v>97</v>
      </c>
      <c r="B5" s="51">
        <f>VLOOKUP(A5,'Matriz de Riesgos'!C:L,10,FALSE)</f>
        <v>10</v>
      </c>
      <c r="C5" s="17">
        <f>VLOOKUP(B5,'Calculo nec'!C7:D31,2,FALSE)</f>
        <v>3</v>
      </c>
      <c r="D5" s="10" t="s">
        <v>249</v>
      </c>
      <c r="E5" s="27">
        <v>2</v>
      </c>
      <c r="F5" s="41">
        <f t="shared" si="0"/>
        <v>1.5</v>
      </c>
      <c r="G5" s="10" t="s">
        <v>250</v>
      </c>
      <c r="H5" s="51" t="s">
        <v>239</v>
      </c>
      <c r="I5" s="26">
        <v>43966</v>
      </c>
      <c r="J5" s="27" t="s">
        <v>246</v>
      </c>
      <c r="K5" s="10" t="s">
        <v>251</v>
      </c>
      <c r="L5" s="51" t="s">
        <v>242</v>
      </c>
      <c r="M5" s="27" t="s">
        <v>252</v>
      </c>
      <c r="N5" s="10" t="s">
        <v>253</v>
      </c>
    </row>
    <row r="6" spans="1:14" ht="66.75" customHeight="1" x14ac:dyDescent="0.25">
      <c r="A6" s="109" t="s">
        <v>97</v>
      </c>
      <c r="B6" s="51">
        <f>VLOOKUP(A6,'Matriz de Riesgos'!C:L,10,FALSE)</f>
        <v>10</v>
      </c>
      <c r="C6" s="17">
        <f>VLOOKUP(B6,'Calculo nec'!C8:D32,2,FALSE)</f>
        <v>3</v>
      </c>
      <c r="D6" s="10" t="s">
        <v>254</v>
      </c>
      <c r="E6" s="27">
        <v>3</v>
      </c>
      <c r="F6" s="41">
        <f t="shared" si="0"/>
        <v>1</v>
      </c>
      <c r="G6" s="10" t="s">
        <v>255</v>
      </c>
      <c r="H6" s="51" t="s">
        <v>239</v>
      </c>
      <c r="I6" s="26">
        <v>43981</v>
      </c>
      <c r="J6" s="27" t="s">
        <v>232</v>
      </c>
      <c r="K6" s="10" t="s">
        <v>256</v>
      </c>
      <c r="L6" s="51" t="s">
        <v>257</v>
      </c>
      <c r="M6" s="27" t="s">
        <v>258</v>
      </c>
      <c r="N6" s="10" t="s">
        <v>253</v>
      </c>
    </row>
    <row r="7" spans="1:14" ht="100.5" customHeight="1" x14ac:dyDescent="0.25">
      <c r="A7" s="109" t="s">
        <v>102</v>
      </c>
      <c r="B7" s="51">
        <f>VLOOKUP(A7,'Matriz de Riesgos'!C:L,10,FALSE)</f>
        <v>8</v>
      </c>
      <c r="C7" s="17">
        <f t="shared" ref="C7:C41" si="1">VLOOKUP(B7,TABLA,2,FALSE)</f>
        <v>2</v>
      </c>
      <c r="D7" s="10" t="s">
        <v>259</v>
      </c>
      <c r="E7" s="27">
        <v>2</v>
      </c>
      <c r="F7" s="41">
        <f t="shared" si="0"/>
        <v>1</v>
      </c>
      <c r="G7" s="20" t="s">
        <v>260</v>
      </c>
      <c r="H7" s="51" t="s">
        <v>239</v>
      </c>
      <c r="I7" s="26">
        <v>43981</v>
      </c>
      <c r="J7" s="27" t="s">
        <v>246</v>
      </c>
      <c r="K7" s="21" t="s">
        <v>261</v>
      </c>
      <c r="L7" s="51" t="s">
        <v>246</v>
      </c>
      <c r="M7" s="27" t="s">
        <v>262</v>
      </c>
      <c r="N7" s="10" t="s">
        <v>253</v>
      </c>
    </row>
    <row r="8" spans="1:14" s="1" customFormat="1" ht="141.75" customHeight="1" x14ac:dyDescent="0.25">
      <c r="A8" s="51" t="s">
        <v>107</v>
      </c>
      <c r="B8" s="51">
        <f>VLOOKUP(A8,'[1]Matriz de Riesgos'!C:L,10,FALSE)</f>
        <v>15</v>
      </c>
      <c r="C8" s="17">
        <f t="shared" ref="C8" si="2">VLOOKUP(B8,TABLA,2,FALSE)</f>
        <v>3</v>
      </c>
      <c r="D8" s="27" t="s">
        <v>263</v>
      </c>
      <c r="E8" s="27">
        <v>1</v>
      </c>
      <c r="F8" s="41">
        <f t="shared" si="0"/>
        <v>3</v>
      </c>
      <c r="G8" s="27" t="s">
        <v>264</v>
      </c>
      <c r="H8" s="27" t="s">
        <v>265</v>
      </c>
      <c r="I8" s="26"/>
      <c r="J8" s="27" t="s">
        <v>246</v>
      </c>
      <c r="K8" s="27" t="s">
        <v>266</v>
      </c>
      <c r="L8" s="51" t="s">
        <v>267</v>
      </c>
      <c r="M8" s="27" t="s">
        <v>268</v>
      </c>
      <c r="N8" s="27" t="s">
        <v>269</v>
      </c>
    </row>
    <row r="9" spans="1:14" s="1" customFormat="1" ht="141.75" customHeight="1" x14ac:dyDescent="0.25">
      <c r="A9" s="51" t="s">
        <v>107</v>
      </c>
      <c r="B9" s="51">
        <f>VLOOKUP(A9,'[1]Matriz de Riesgos'!C:L,10,FALSE)</f>
        <v>15</v>
      </c>
      <c r="C9" s="17">
        <f t="shared" ref="C9:C10" si="3">VLOOKUP(B9,TABLA,2,FALSE)</f>
        <v>3</v>
      </c>
      <c r="D9" s="27" t="s">
        <v>270</v>
      </c>
      <c r="E9" s="27">
        <v>2</v>
      </c>
      <c r="F9" s="41">
        <f t="shared" si="0"/>
        <v>1.5</v>
      </c>
      <c r="G9" s="27" t="s">
        <v>271</v>
      </c>
      <c r="H9" s="27" t="s">
        <v>272</v>
      </c>
      <c r="I9" s="26"/>
      <c r="J9" s="27" t="s">
        <v>246</v>
      </c>
      <c r="K9" s="27" t="s">
        <v>273</v>
      </c>
      <c r="L9" s="51" t="s">
        <v>242</v>
      </c>
      <c r="M9" s="27" t="s">
        <v>268</v>
      </c>
      <c r="N9" s="27" t="s">
        <v>269</v>
      </c>
    </row>
    <row r="10" spans="1:14" s="1" customFormat="1" ht="141.75" customHeight="1" x14ac:dyDescent="0.25">
      <c r="A10" s="51" t="s">
        <v>107</v>
      </c>
      <c r="B10" s="51">
        <f>VLOOKUP(A10,'[1]Matriz de Riesgos'!C:L,10,FALSE)</f>
        <v>15</v>
      </c>
      <c r="C10" s="17">
        <f t="shared" si="3"/>
        <v>3</v>
      </c>
      <c r="D10" s="27" t="s">
        <v>274</v>
      </c>
      <c r="E10" s="27">
        <v>1</v>
      </c>
      <c r="F10" s="41">
        <f t="shared" si="0"/>
        <v>3</v>
      </c>
      <c r="G10" s="27" t="s">
        <v>275</v>
      </c>
      <c r="H10" s="27" t="s">
        <v>265</v>
      </c>
      <c r="I10" s="26"/>
      <c r="J10" s="27" t="s">
        <v>246</v>
      </c>
      <c r="K10" s="27" t="s">
        <v>276</v>
      </c>
      <c r="L10" s="51" t="s">
        <v>267</v>
      </c>
      <c r="M10" s="27" t="s">
        <v>268</v>
      </c>
      <c r="N10" s="27" t="s">
        <v>269</v>
      </c>
    </row>
    <row r="11" spans="1:14" s="1" customFormat="1" ht="146.25" customHeight="1" x14ac:dyDescent="0.25">
      <c r="A11" s="51" t="s">
        <v>111</v>
      </c>
      <c r="B11" s="51">
        <f>VLOOKUP(A11,'[1]Matriz de Riesgos'!C:L,10,FALSE)</f>
        <v>9</v>
      </c>
      <c r="C11" s="17">
        <f t="shared" ref="C11:C12" si="4">VLOOKUP(B11,TABLA,2,FALSE)</f>
        <v>2</v>
      </c>
      <c r="D11" s="27" t="s">
        <v>263</v>
      </c>
      <c r="E11" s="27">
        <v>1</v>
      </c>
      <c r="F11" s="41">
        <f t="shared" si="0"/>
        <v>2</v>
      </c>
      <c r="G11" s="27" t="s">
        <v>277</v>
      </c>
      <c r="H11" s="27" t="s">
        <v>265</v>
      </c>
      <c r="I11" s="26" t="s">
        <v>278</v>
      </c>
      <c r="J11" s="27" t="s">
        <v>232</v>
      </c>
      <c r="K11" s="27" t="s">
        <v>279</v>
      </c>
      <c r="L11" s="51" t="s">
        <v>267</v>
      </c>
      <c r="M11" s="27" t="s">
        <v>268</v>
      </c>
      <c r="N11" s="51" t="s">
        <v>269</v>
      </c>
    </row>
    <row r="12" spans="1:14" s="1" customFormat="1" ht="146.25" customHeight="1" x14ac:dyDescent="0.25">
      <c r="A12" s="51" t="s">
        <v>111</v>
      </c>
      <c r="B12" s="51">
        <f>VLOOKUP(A12,'[1]Matriz de Riesgos'!C:L,10,FALSE)</f>
        <v>9</v>
      </c>
      <c r="C12" s="17">
        <f t="shared" si="4"/>
        <v>2</v>
      </c>
      <c r="D12" s="27" t="s">
        <v>280</v>
      </c>
      <c r="E12" s="27">
        <v>1</v>
      </c>
      <c r="F12" s="41">
        <f t="shared" si="0"/>
        <v>2</v>
      </c>
      <c r="G12" s="27" t="s">
        <v>275</v>
      </c>
      <c r="H12" s="27" t="s">
        <v>265</v>
      </c>
      <c r="I12" s="26"/>
      <c r="J12" s="27" t="s">
        <v>246</v>
      </c>
      <c r="K12" s="27" t="s">
        <v>276</v>
      </c>
      <c r="L12" s="51" t="s">
        <v>267</v>
      </c>
      <c r="M12" s="27" t="s">
        <v>268</v>
      </c>
      <c r="N12" s="51" t="s">
        <v>269</v>
      </c>
    </row>
    <row r="13" spans="1:14" s="1" customFormat="1" ht="225" x14ac:dyDescent="0.25">
      <c r="A13" s="51" t="s">
        <v>111</v>
      </c>
      <c r="B13" s="51">
        <f>VLOOKUP(A13,'[1]Matriz de Riesgos'!C:L,10,FALSE)</f>
        <v>9</v>
      </c>
      <c r="C13" s="17">
        <f t="shared" ref="C13" si="5">VLOOKUP(B13,TABLA,2,FALSE)</f>
        <v>2</v>
      </c>
      <c r="D13" s="27" t="s">
        <v>281</v>
      </c>
      <c r="E13" s="27">
        <v>1</v>
      </c>
      <c r="F13" s="41">
        <f t="shared" si="0"/>
        <v>2</v>
      </c>
      <c r="G13" s="115" t="s">
        <v>282</v>
      </c>
      <c r="H13" s="27" t="s">
        <v>269</v>
      </c>
      <c r="I13" s="26" t="s">
        <v>278</v>
      </c>
      <c r="J13" s="27" t="s">
        <v>232</v>
      </c>
      <c r="K13" s="116" t="s">
        <v>283</v>
      </c>
      <c r="L13" s="117" t="s">
        <v>242</v>
      </c>
      <c r="M13" s="27" t="s">
        <v>268</v>
      </c>
      <c r="N13" s="51" t="s">
        <v>284</v>
      </c>
    </row>
    <row r="14" spans="1:14" s="1" customFormat="1" ht="150.75" customHeight="1" x14ac:dyDescent="0.25">
      <c r="A14" s="51" t="s">
        <v>116</v>
      </c>
      <c r="B14" s="51">
        <f>VLOOKUP(A14,'[1]Matriz de Riesgos'!C:L,10,FALSE)</f>
        <v>20</v>
      </c>
      <c r="C14" s="17">
        <f t="shared" ref="C14:C16" si="6">VLOOKUP(B14,TABLA,2,FALSE)</f>
        <v>3</v>
      </c>
      <c r="D14" s="27" t="s">
        <v>285</v>
      </c>
      <c r="E14" s="27">
        <v>1</v>
      </c>
      <c r="F14" s="41">
        <f t="shared" ref="F14:F17" si="7">C14/E14</f>
        <v>3</v>
      </c>
      <c r="G14" s="27" t="s">
        <v>286</v>
      </c>
      <c r="H14" s="51" t="s">
        <v>287</v>
      </c>
      <c r="I14" s="26" t="s">
        <v>278</v>
      </c>
      <c r="J14" s="27" t="s">
        <v>288</v>
      </c>
      <c r="K14" s="27" t="s">
        <v>289</v>
      </c>
      <c r="L14" s="51" t="s">
        <v>290</v>
      </c>
      <c r="M14" s="27" t="s">
        <v>268</v>
      </c>
      <c r="N14" s="51" t="s">
        <v>269</v>
      </c>
    </row>
    <row r="15" spans="1:14" s="1" customFormat="1" ht="150.75" customHeight="1" x14ac:dyDescent="0.25">
      <c r="A15" s="51" t="s">
        <v>116</v>
      </c>
      <c r="B15" s="51">
        <f>VLOOKUP(A15,'[1]Matriz de Riesgos'!C:L,10,FALSE)</f>
        <v>20</v>
      </c>
      <c r="C15" s="17">
        <f t="shared" si="6"/>
        <v>3</v>
      </c>
      <c r="D15" s="27" t="s">
        <v>291</v>
      </c>
      <c r="E15" s="27">
        <v>1</v>
      </c>
      <c r="F15" s="41">
        <f t="shared" si="7"/>
        <v>3</v>
      </c>
      <c r="G15" s="27" t="s">
        <v>292</v>
      </c>
      <c r="H15" s="51" t="s">
        <v>287</v>
      </c>
      <c r="I15" s="26" t="s">
        <v>278</v>
      </c>
      <c r="J15" s="27" t="s">
        <v>232</v>
      </c>
      <c r="K15" s="27" t="s">
        <v>293</v>
      </c>
      <c r="L15" s="51" t="s">
        <v>290</v>
      </c>
      <c r="M15" s="27" t="s">
        <v>268</v>
      </c>
      <c r="N15" s="51" t="s">
        <v>269</v>
      </c>
    </row>
    <row r="16" spans="1:14" s="1" customFormat="1" ht="150.75" customHeight="1" x14ac:dyDescent="0.25">
      <c r="A16" s="51" t="s">
        <v>116</v>
      </c>
      <c r="B16" s="51">
        <f>VLOOKUP(A16,'[1]Matriz de Riesgos'!C:L,10,FALSE)</f>
        <v>20</v>
      </c>
      <c r="C16" s="17">
        <f t="shared" si="6"/>
        <v>3</v>
      </c>
      <c r="D16" s="27" t="s">
        <v>294</v>
      </c>
      <c r="E16" s="27">
        <v>1</v>
      </c>
      <c r="F16" s="41">
        <f t="shared" si="7"/>
        <v>3</v>
      </c>
      <c r="G16" s="27" t="s">
        <v>295</v>
      </c>
      <c r="H16" s="27" t="s">
        <v>265</v>
      </c>
      <c r="I16" s="26" t="s">
        <v>278</v>
      </c>
      <c r="J16" s="27" t="s">
        <v>232</v>
      </c>
      <c r="K16" s="27" t="s">
        <v>296</v>
      </c>
      <c r="L16" s="51" t="s">
        <v>267</v>
      </c>
      <c r="M16" s="27" t="s">
        <v>268</v>
      </c>
      <c r="N16" s="51" t="s">
        <v>269</v>
      </c>
    </row>
    <row r="17" spans="1:15" s="1" customFormat="1" ht="150.75" customHeight="1" x14ac:dyDescent="0.25">
      <c r="A17" s="51" t="s">
        <v>116</v>
      </c>
      <c r="B17" s="51">
        <f>VLOOKUP(A17,'[1]Matriz de Riesgos'!C:L,10,FALSE)</f>
        <v>20</v>
      </c>
      <c r="C17" s="17">
        <f t="shared" ref="C17" si="8">VLOOKUP(B17,TABLA,2,FALSE)</f>
        <v>3</v>
      </c>
      <c r="D17" s="27" t="s">
        <v>297</v>
      </c>
      <c r="E17" s="27">
        <v>1</v>
      </c>
      <c r="F17" s="41">
        <f t="shared" si="7"/>
        <v>3</v>
      </c>
      <c r="G17" s="27" t="s">
        <v>298</v>
      </c>
      <c r="H17" s="51" t="s">
        <v>287</v>
      </c>
      <c r="I17" s="26" t="s">
        <v>278</v>
      </c>
      <c r="J17" s="27" t="s">
        <v>232</v>
      </c>
      <c r="K17" s="27" t="s">
        <v>299</v>
      </c>
      <c r="L17" s="51" t="s">
        <v>300</v>
      </c>
      <c r="M17" s="27" t="s">
        <v>268</v>
      </c>
      <c r="N17" s="51" t="s">
        <v>269</v>
      </c>
    </row>
    <row r="18" spans="1:15" ht="146.25" customHeight="1" x14ac:dyDescent="0.25">
      <c r="A18" s="109" t="s">
        <v>120</v>
      </c>
      <c r="B18" s="51">
        <f>VLOOKUP(A18,'Matriz de Riesgos'!C:L,10,FALSE)</f>
        <v>3</v>
      </c>
      <c r="C18" s="17">
        <f t="shared" si="1"/>
        <v>1</v>
      </c>
      <c r="D18" s="10" t="s">
        <v>301</v>
      </c>
      <c r="E18" s="27">
        <v>1</v>
      </c>
      <c r="F18" s="41">
        <f t="shared" si="0"/>
        <v>1</v>
      </c>
      <c r="G18" s="20" t="s">
        <v>302</v>
      </c>
      <c r="H18" s="51" t="s">
        <v>303</v>
      </c>
      <c r="I18" s="26">
        <v>43981</v>
      </c>
      <c r="J18" s="27" t="s">
        <v>232</v>
      </c>
      <c r="K18" s="21" t="s">
        <v>304</v>
      </c>
      <c r="L18" s="51" t="s">
        <v>305</v>
      </c>
      <c r="M18" s="27" t="s">
        <v>306</v>
      </c>
      <c r="N18" s="10" t="s">
        <v>307</v>
      </c>
    </row>
    <row r="19" spans="1:15" ht="150.75" customHeight="1" x14ac:dyDescent="0.25">
      <c r="A19" s="109" t="s">
        <v>120</v>
      </c>
      <c r="B19" s="51">
        <f>VLOOKUP(A19,'Matriz de Riesgos'!C:L,10,FALSE)</f>
        <v>3</v>
      </c>
      <c r="C19" s="17">
        <f t="shared" si="1"/>
        <v>1</v>
      </c>
      <c r="D19" s="10" t="s">
        <v>308</v>
      </c>
      <c r="E19" s="27">
        <v>1</v>
      </c>
      <c r="F19" s="41">
        <f t="shared" si="0"/>
        <v>1</v>
      </c>
      <c r="G19" s="20" t="s">
        <v>309</v>
      </c>
      <c r="H19" s="51" t="s">
        <v>303</v>
      </c>
      <c r="I19" s="26">
        <v>43981</v>
      </c>
      <c r="J19" s="27" t="s">
        <v>232</v>
      </c>
      <c r="K19" s="21" t="s">
        <v>310</v>
      </c>
      <c r="L19" s="51" t="s">
        <v>305</v>
      </c>
      <c r="M19" s="27" t="s">
        <v>306</v>
      </c>
      <c r="N19" s="10" t="s">
        <v>307</v>
      </c>
    </row>
    <row r="20" spans="1:15" ht="131.25" customHeight="1" x14ac:dyDescent="0.25">
      <c r="A20" s="109" t="s">
        <v>120</v>
      </c>
      <c r="B20" s="53">
        <f>VLOOKUP(A20,'Matriz de Riesgos'!C:L,10,FALSE)</f>
        <v>3</v>
      </c>
      <c r="C20" s="17">
        <f t="shared" si="1"/>
        <v>1</v>
      </c>
      <c r="D20" s="10" t="s">
        <v>311</v>
      </c>
      <c r="E20" s="27">
        <v>3</v>
      </c>
      <c r="F20" s="41">
        <f t="shared" si="0"/>
        <v>0.33333333333333331</v>
      </c>
      <c r="G20" s="20" t="s">
        <v>312</v>
      </c>
      <c r="H20" s="51" t="s">
        <v>303</v>
      </c>
      <c r="I20" s="26">
        <v>43981</v>
      </c>
      <c r="J20" s="27" t="s">
        <v>232</v>
      </c>
      <c r="K20" s="21" t="s">
        <v>313</v>
      </c>
      <c r="L20" s="51" t="s">
        <v>305</v>
      </c>
      <c r="M20" s="27" t="s">
        <v>314</v>
      </c>
      <c r="N20" s="10" t="s">
        <v>315</v>
      </c>
    </row>
    <row r="21" spans="1:15" ht="76.5" customHeight="1" x14ac:dyDescent="0.25">
      <c r="A21" s="109" t="s">
        <v>126</v>
      </c>
      <c r="B21" s="53">
        <f>VLOOKUP(A21,'Matriz de Riesgos'!C:L,10,FALSE)</f>
        <v>12</v>
      </c>
      <c r="C21" s="17">
        <f t="shared" si="1"/>
        <v>3</v>
      </c>
      <c r="D21" s="10" t="s">
        <v>316</v>
      </c>
      <c r="E21" s="27">
        <v>3</v>
      </c>
      <c r="F21" s="41">
        <f t="shared" si="0"/>
        <v>1</v>
      </c>
      <c r="G21" s="20" t="s">
        <v>317</v>
      </c>
      <c r="H21" s="51" t="s">
        <v>318</v>
      </c>
      <c r="I21" s="27" t="s">
        <v>319</v>
      </c>
      <c r="J21" s="27" t="s">
        <v>246</v>
      </c>
      <c r="K21" s="20" t="s">
        <v>320</v>
      </c>
      <c r="L21" s="51" t="s">
        <v>321</v>
      </c>
      <c r="M21" s="27" t="s">
        <v>322</v>
      </c>
      <c r="N21" s="10" t="s">
        <v>323</v>
      </c>
    </row>
    <row r="22" spans="1:15" ht="76.5" customHeight="1" x14ac:dyDescent="0.25">
      <c r="A22" s="109" t="s">
        <v>132</v>
      </c>
      <c r="B22" s="53">
        <f>VLOOKUP(A22,'Matriz de Riesgos'!C:L,10,FALSE)</f>
        <v>15</v>
      </c>
      <c r="C22" s="17">
        <f t="shared" ref="C22:C26" si="9">VLOOKUP(B22,TABLA,2,FALSE)</f>
        <v>3</v>
      </c>
      <c r="D22" s="10" t="s">
        <v>324</v>
      </c>
      <c r="E22" s="27">
        <v>3</v>
      </c>
      <c r="F22" s="41">
        <f t="shared" ref="F22" si="10">C22/E22</f>
        <v>1</v>
      </c>
      <c r="G22" s="20" t="s">
        <v>325</v>
      </c>
      <c r="H22" s="27" t="s">
        <v>326</v>
      </c>
      <c r="I22" s="27" t="s">
        <v>319</v>
      </c>
      <c r="J22" s="27" t="s">
        <v>246</v>
      </c>
      <c r="K22" s="20" t="s">
        <v>327</v>
      </c>
      <c r="L22" s="51" t="s">
        <v>328</v>
      </c>
      <c r="M22" s="27" t="s">
        <v>329</v>
      </c>
      <c r="N22" s="10" t="s">
        <v>323</v>
      </c>
    </row>
    <row r="23" spans="1:15" ht="76.5" customHeight="1" x14ac:dyDescent="0.25">
      <c r="A23" s="109" t="s">
        <v>132</v>
      </c>
      <c r="B23" s="53">
        <f>VLOOKUP(A23,'Matriz de Riesgos'!C:L,10,FALSE)</f>
        <v>15</v>
      </c>
      <c r="C23" s="17">
        <f t="shared" ref="C23" si="11">VLOOKUP(B23,TABLA,2,FALSE)</f>
        <v>3</v>
      </c>
      <c r="D23" s="10" t="s">
        <v>330</v>
      </c>
      <c r="E23" s="27">
        <v>3</v>
      </c>
      <c r="F23" s="41">
        <f t="shared" ref="F23" si="12">C23/E23</f>
        <v>1</v>
      </c>
      <c r="G23" s="20" t="s">
        <v>331</v>
      </c>
      <c r="H23" s="27" t="s">
        <v>332</v>
      </c>
      <c r="I23" s="27" t="s">
        <v>319</v>
      </c>
      <c r="J23" s="27" t="s">
        <v>246</v>
      </c>
      <c r="K23" s="20" t="s">
        <v>333</v>
      </c>
      <c r="L23" s="51" t="s">
        <v>328</v>
      </c>
      <c r="M23" s="27" t="s">
        <v>329</v>
      </c>
      <c r="N23" s="10" t="s">
        <v>323</v>
      </c>
    </row>
    <row r="24" spans="1:15" ht="76.5" customHeight="1" x14ac:dyDescent="0.25">
      <c r="A24" s="109" t="s">
        <v>138</v>
      </c>
      <c r="B24" s="53">
        <f>VLOOKUP(A24,'Matriz de Riesgos'!C:L,10,FALSE)</f>
        <v>15</v>
      </c>
      <c r="C24" s="17">
        <f t="shared" si="9"/>
        <v>3</v>
      </c>
      <c r="D24" s="10" t="s">
        <v>334</v>
      </c>
      <c r="E24" s="27">
        <v>3</v>
      </c>
      <c r="F24" s="41">
        <f t="shared" ref="F24:F25" si="13">C24/E24</f>
        <v>1</v>
      </c>
      <c r="G24" s="20" t="s">
        <v>325</v>
      </c>
      <c r="H24" s="27" t="s">
        <v>326</v>
      </c>
      <c r="I24" s="27" t="s">
        <v>319</v>
      </c>
      <c r="J24" s="27" t="s">
        <v>246</v>
      </c>
      <c r="K24" s="20" t="s">
        <v>327</v>
      </c>
      <c r="L24" s="51" t="s">
        <v>335</v>
      </c>
      <c r="M24" s="27" t="s">
        <v>329</v>
      </c>
      <c r="N24" s="10" t="s">
        <v>323</v>
      </c>
    </row>
    <row r="25" spans="1:15" ht="76.5" customHeight="1" x14ac:dyDescent="0.25">
      <c r="A25" s="109" t="s">
        <v>141</v>
      </c>
      <c r="B25" s="53">
        <f>VLOOKUP(A25,'Matriz de Riesgos'!C:L,10,FALSE)</f>
        <v>15</v>
      </c>
      <c r="C25" s="17">
        <f t="shared" ref="C25" si="14">VLOOKUP(B25,TABLA,2,FALSE)</f>
        <v>3</v>
      </c>
      <c r="D25" s="10" t="s">
        <v>336</v>
      </c>
      <c r="E25" s="27">
        <v>3</v>
      </c>
      <c r="F25" s="41">
        <f t="shared" si="13"/>
        <v>1</v>
      </c>
      <c r="G25" s="20" t="s">
        <v>331</v>
      </c>
      <c r="H25" s="27" t="s">
        <v>332</v>
      </c>
      <c r="I25" s="27" t="s">
        <v>319</v>
      </c>
      <c r="J25" s="27" t="s">
        <v>246</v>
      </c>
      <c r="K25" s="20" t="s">
        <v>337</v>
      </c>
      <c r="L25" s="27" t="s">
        <v>338</v>
      </c>
      <c r="M25" s="27" t="s">
        <v>339</v>
      </c>
      <c r="N25" s="10" t="s">
        <v>323</v>
      </c>
    </row>
    <row r="26" spans="1:15" ht="76.5" customHeight="1" x14ac:dyDescent="0.25">
      <c r="A26" s="109" t="s">
        <v>146</v>
      </c>
      <c r="B26" s="53">
        <f>VLOOKUP(A26,'Matriz de Riesgos'!C:L,10,FALSE)</f>
        <v>10</v>
      </c>
      <c r="C26" s="17">
        <f t="shared" si="9"/>
        <v>3</v>
      </c>
      <c r="D26" s="10" t="s">
        <v>336</v>
      </c>
      <c r="E26" s="27">
        <v>3</v>
      </c>
      <c r="F26" s="41">
        <f t="shared" ref="F26" si="15">C26/E26</f>
        <v>1</v>
      </c>
      <c r="G26" s="20" t="s">
        <v>331</v>
      </c>
      <c r="H26" s="27" t="s">
        <v>332</v>
      </c>
      <c r="I26" s="27" t="s">
        <v>319</v>
      </c>
      <c r="J26" s="27" t="s">
        <v>246</v>
      </c>
      <c r="K26" s="20" t="s">
        <v>340</v>
      </c>
      <c r="L26" s="27" t="s">
        <v>341</v>
      </c>
      <c r="M26" s="27" t="s">
        <v>339</v>
      </c>
      <c r="N26" s="10" t="s">
        <v>323</v>
      </c>
    </row>
    <row r="27" spans="1:15" ht="83.25" customHeight="1" x14ac:dyDescent="0.25">
      <c r="A27" s="109" t="s">
        <v>151</v>
      </c>
      <c r="B27" s="53">
        <f>VLOOKUP(A27,'Matriz de Riesgos'!C:L,10,FALSE)</f>
        <v>12</v>
      </c>
      <c r="C27" s="17">
        <f t="shared" si="1"/>
        <v>3</v>
      </c>
      <c r="D27" s="10" t="s">
        <v>342</v>
      </c>
      <c r="E27" s="27">
        <v>1</v>
      </c>
      <c r="F27" s="41">
        <f t="shared" si="0"/>
        <v>3</v>
      </c>
      <c r="G27" s="20" t="s">
        <v>343</v>
      </c>
      <c r="H27" s="51" t="s">
        <v>344</v>
      </c>
      <c r="I27" s="26">
        <v>43981</v>
      </c>
      <c r="J27" s="27" t="s">
        <v>246</v>
      </c>
      <c r="K27" s="19" t="s">
        <v>345</v>
      </c>
      <c r="L27" s="51" t="s">
        <v>242</v>
      </c>
      <c r="M27" s="27" t="s">
        <v>346</v>
      </c>
      <c r="N27" s="10" t="s">
        <v>344</v>
      </c>
      <c r="O27" s="110"/>
    </row>
    <row r="28" spans="1:15" ht="72" customHeight="1" x14ac:dyDescent="0.25">
      <c r="A28" s="109" t="s">
        <v>157</v>
      </c>
      <c r="B28" s="55">
        <f>VLOOKUP(A28,'Matriz de Riesgos'!C:L,10,FALSE)</f>
        <v>12</v>
      </c>
      <c r="C28" s="56">
        <f t="shared" si="1"/>
        <v>3</v>
      </c>
      <c r="D28" s="10" t="s">
        <v>347</v>
      </c>
      <c r="E28" s="58">
        <v>2</v>
      </c>
      <c r="F28" s="59">
        <f t="shared" si="0"/>
        <v>1.5</v>
      </c>
      <c r="G28" s="63" t="s">
        <v>348</v>
      </c>
      <c r="H28" s="51" t="s">
        <v>236</v>
      </c>
      <c r="I28" s="61" t="s">
        <v>349</v>
      </c>
      <c r="J28" s="27" t="s">
        <v>246</v>
      </c>
      <c r="K28" s="98" t="s">
        <v>350</v>
      </c>
      <c r="L28" s="51" t="s">
        <v>242</v>
      </c>
      <c r="M28" s="27" t="s">
        <v>351</v>
      </c>
      <c r="N28" s="10" t="s">
        <v>253</v>
      </c>
    </row>
    <row r="29" spans="1:15" ht="63" customHeight="1" x14ac:dyDescent="0.25">
      <c r="A29" s="109" t="s">
        <v>157</v>
      </c>
      <c r="B29" s="55">
        <f>VLOOKUP(A29,'Matriz de Riesgos'!C:L,10,FALSE)</f>
        <v>12</v>
      </c>
      <c r="C29" s="56">
        <f t="shared" si="1"/>
        <v>3</v>
      </c>
      <c r="D29" s="10" t="s">
        <v>352</v>
      </c>
      <c r="E29" s="58">
        <v>2</v>
      </c>
      <c r="F29" s="59">
        <f t="shared" si="0"/>
        <v>1.5</v>
      </c>
      <c r="G29" s="57" t="s">
        <v>353</v>
      </c>
      <c r="H29" s="60" t="s">
        <v>354</v>
      </c>
      <c r="I29" s="61" t="s">
        <v>349</v>
      </c>
      <c r="J29" s="27" t="s">
        <v>246</v>
      </c>
      <c r="K29" s="98" t="s">
        <v>355</v>
      </c>
      <c r="L29" s="51" t="s">
        <v>242</v>
      </c>
      <c r="M29" s="27" t="s">
        <v>356</v>
      </c>
      <c r="N29" s="10" t="s">
        <v>253</v>
      </c>
    </row>
    <row r="30" spans="1:15" s="1" customFormat="1" ht="165" x14ac:dyDescent="0.25">
      <c r="A30" s="51" t="s">
        <v>161</v>
      </c>
      <c r="B30" s="55">
        <f>VLOOKUP(A30,'[1]Matriz de Riesgos'!C:L,10,FALSE)</f>
        <v>12</v>
      </c>
      <c r="C30" s="56">
        <f t="shared" ref="C30" si="16">VLOOKUP(B30,TABLA,2,FALSE)</f>
        <v>3</v>
      </c>
      <c r="D30" s="27" t="s">
        <v>357</v>
      </c>
      <c r="E30" s="58">
        <v>1</v>
      </c>
      <c r="F30" s="59">
        <f t="shared" si="0"/>
        <v>3</v>
      </c>
      <c r="G30" s="63" t="s">
        <v>358</v>
      </c>
      <c r="H30" s="63" t="s">
        <v>359</v>
      </c>
      <c r="I30" s="61" t="s">
        <v>278</v>
      </c>
      <c r="J30" s="27" t="s">
        <v>246</v>
      </c>
      <c r="K30" s="63" t="s">
        <v>360</v>
      </c>
      <c r="L30" s="51" t="s">
        <v>361</v>
      </c>
      <c r="M30" s="27" t="s">
        <v>268</v>
      </c>
      <c r="N30" s="51" t="s">
        <v>269</v>
      </c>
    </row>
    <row r="31" spans="1:15" s="1" customFormat="1" ht="90" x14ac:dyDescent="0.25">
      <c r="A31" s="51" t="s">
        <v>161</v>
      </c>
      <c r="B31" s="55">
        <f>VLOOKUP(A31,'[1]Matriz de Riesgos'!C:L,10,FALSE)</f>
        <v>12</v>
      </c>
      <c r="C31" s="56">
        <f t="shared" ref="C31" si="17">VLOOKUP(B31,TABLA,2,FALSE)</f>
        <v>3</v>
      </c>
      <c r="D31" s="27" t="s">
        <v>362</v>
      </c>
      <c r="E31" s="58">
        <v>1</v>
      </c>
      <c r="F31" s="59">
        <f t="shared" si="0"/>
        <v>3</v>
      </c>
      <c r="G31" s="63" t="s">
        <v>363</v>
      </c>
      <c r="H31" s="63" t="s">
        <v>364</v>
      </c>
      <c r="I31" s="61" t="s">
        <v>278</v>
      </c>
      <c r="J31" s="27" t="s">
        <v>246</v>
      </c>
      <c r="K31" s="63" t="s">
        <v>365</v>
      </c>
      <c r="L31" s="51" t="s">
        <v>361</v>
      </c>
      <c r="M31" s="27" t="s">
        <v>268</v>
      </c>
      <c r="N31" s="51" t="s">
        <v>269</v>
      </c>
    </row>
    <row r="32" spans="1:15" s="1" customFormat="1" ht="63" customHeight="1" x14ac:dyDescent="0.25">
      <c r="A32" s="51" t="s">
        <v>167</v>
      </c>
      <c r="B32" s="55">
        <f>VLOOKUP(A32,'[1]Matriz de Riesgos'!C:L,10,FALSE)</f>
        <v>8</v>
      </c>
      <c r="C32" s="56">
        <f t="shared" ref="C32" si="18">VLOOKUP(B32,TABLA,2,FALSE)</f>
        <v>2</v>
      </c>
      <c r="D32" s="27" t="s">
        <v>366</v>
      </c>
      <c r="E32" s="58">
        <v>1</v>
      </c>
      <c r="F32" s="59">
        <f t="shared" si="0"/>
        <v>2</v>
      </c>
      <c r="G32" s="63" t="s">
        <v>367</v>
      </c>
      <c r="H32" s="60" t="s">
        <v>368</v>
      </c>
      <c r="I32" s="61" t="s">
        <v>278</v>
      </c>
      <c r="J32" s="27" t="s">
        <v>246</v>
      </c>
      <c r="K32" s="63" t="s">
        <v>369</v>
      </c>
      <c r="L32" s="51" t="s">
        <v>242</v>
      </c>
      <c r="M32" s="27" t="s">
        <v>268</v>
      </c>
      <c r="N32" s="51" t="s">
        <v>269</v>
      </c>
    </row>
    <row r="33" spans="1:14" ht="63" customHeight="1" x14ac:dyDescent="0.25">
      <c r="A33" s="109" t="s">
        <v>174</v>
      </c>
      <c r="B33" s="55">
        <f>VLOOKUP(A33,'Matriz de Riesgos'!C:L,10,FALSE)</f>
        <v>25</v>
      </c>
      <c r="C33" s="56">
        <v>3</v>
      </c>
      <c r="D33" s="10" t="s">
        <v>324</v>
      </c>
      <c r="E33" s="27">
        <v>3</v>
      </c>
      <c r="F33" s="41">
        <f t="shared" si="0"/>
        <v>1</v>
      </c>
      <c r="G33" s="20" t="s">
        <v>325</v>
      </c>
      <c r="H33" s="27" t="s">
        <v>326</v>
      </c>
      <c r="I33" s="61" t="s">
        <v>349</v>
      </c>
      <c r="J33" s="27" t="s">
        <v>246</v>
      </c>
      <c r="K33" s="20" t="s">
        <v>327</v>
      </c>
      <c r="L33" s="51" t="s">
        <v>328</v>
      </c>
      <c r="M33" s="27" t="s">
        <v>329</v>
      </c>
      <c r="N33" s="10" t="s">
        <v>323</v>
      </c>
    </row>
    <row r="34" spans="1:14" ht="111.75" customHeight="1" x14ac:dyDescent="0.25">
      <c r="A34" s="109" t="s">
        <v>180</v>
      </c>
      <c r="B34" s="55">
        <f>VLOOKUP(A34,'Matriz de Riesgos'!C:L,10,FALSE)</f>
        <v>15</v>
      </c>
      <c r="C34" s="17">
        <f t="shared" si="1"/>
        <v>3</v>
      </c>
      <c r="D34" s="10" t="s">
        <v>370</v>
      </c>
      <c r="E34" s="54">
        <v>2</v>
      </c>
      <c r="F34" s="41">
        <f t="shared" si="0"/>
        <v>1.5</v>
      </c>
      <c r="G34" s="20" t="s">
        <v>371</v>
      </c>
      <c r="H34" s="51" t="s">
        <v>372</v>
      </c>
      <c r="I34" s="61" t="s">
        <v>349</v>
      </c>
      <c r="J34" s="27" t="s">
        <v>246</v>
      </c>
      <c r="K34" s="98" t="s">
        <v>373</v>
      </c>
      <c r="L34" s="51" t="s">
        <v>242</v>
      </c>
      <c r="M34" s="27" t="s">
        <v>374</v>
      </c>
      <c r="N34" s="10" t="s">
        <v>375</v>
      </c>
    </row>
    <row r="35" spans="1:14" ht="91.5" customHeight="1" x14ac:dyDescent="0.25">
      <c r="A35" s="109" t="s">
        <v>184</v>
      </c>
      <c r="B35" s="53">
        <f>VLOOKUP(A35,'Matriz de Riesgos'!C:L,10,FALSE)</f>
        <v>15</v>
      </c>
      <c r="C35" s="17">
        <f t="shared" si="1"/>
        <v>3</v>
      </c>
      <c r="D35" s="10" t="s">
        <v>376</v>
      </c>
      <c r="E35" s="54">
        <v>2</v>
      </c>
      <c r="F35" s="41">
        <f t="shared" si="0"/>
        <v>1.5</v>
      </c>
      <c r="G35" s="20" t="s">
        <v>377</v>
      </c>
      <c r="H35" s="51" t="s">
        <v>378</v>
      </c>
      <c r="I35" s="61" t="s">
        <v>349</v>
      </c>
      <c r="J35" s="27" t="s">
        <v>246</v>
      </c>
      <c r="K35" s="21" t="s">
        <v>438</v>
      </c>
      <c r="L35" s="51" t="s">
        <v>242</v>
      </c>
      <c r="M35" s="27" t="s">
        <v>379</v>
      </c>
      <c r="N35" s="10" t="s">
        <v>372</v>
      </c>
    </row>
    <row r="36" spans="1:14" ht="95.25" customHeight="1" x14ac:dyDescent="0.25">
      <c r="A36" s="109" t="s">
        <v>187</v>
      </c>
      <c r="B36" s="53">
        <f>VLOOKUP(A36,'Matriz de Riesgos'!C:L,10,FALSE)</f>
        <v>15</v>
      </c>
      <c r="C36" s="17">
        <f t="shared" si="1"/>
        <v>3</v>
      </c>
      <c r="D36" s="10" t="s">
        <v>380</v>
      </c>
      <c r="E36" s="54">
        <v>2</v>
      </c>
      <c r="F36" s="41">
        <f>C36/E36</f>
        <v>1.5</v>
      </c>
      <c r="G36" s="20" t="s">
        <v>381</v>
      </c>
      <c r="H36" s="51" t="s">
        <v>378</v>
      </c>
      <c r="I36" s="61" t="s">
        <v>349</v>
      </c>
      <c r="J36" s="27" t="s">
        <v>246</v>
      </c>
      <c r="K36" s="21" t="s">
        <v>382</v>
      </c>
      <c r="L36" s="51" t="s">
        <v>242</v>
      </c>
      <c r="M36" s="27" t="s">
        <v>383</v>
      </c>
      <c r="N36" s="10" t="s">
        <v>372</v>
      </c>
    </row>
    <row r="37" spans="1:14" ht="154.5" customHeight="1" x14ac:dyDescent="0.25">
      <c r="A37" s="109" t="s">
        <v>190</v>
      </c>
      <c r="B37" s="53">
        <f>VLOOKUP(A37,'Matriz de Riesgos'!C:L,10,FALSE)</f>
        <v>9</v>
      </c>
      <c r="C37" s="17">
        <f t="shared" si="1"/>
        <v>2</v>
      </c>
      <c r="D37" s="10" t="s">
        <v>384</v>
      </c>
      <c r="E37" s="54">
        <v>2</v>
      </c>
      <c r="F37" s="41">
        <f t="shared" si="0"/>
        <v>1</v>
      </c>
      <c r="G37" s="20" t="s">
        <v>385</v>
      </c>
      <c r="H37" s="51" t="s">
        <v>386</v>
      </c>
      <c r="I37" s="61" t="s">
        <v>349</v>
      </c>
      <c r="J37" s="27" t="s">
        <v>246</v>
      </c>
      <c r="K37" s="21" t="s">
        <v>387</v>
      </c>
      <c r="L37" s="51" t="s">
        <v>388</v>
      </c>
      <c r="M37" s="27" t="s">
        <v>389</v>
      </c>
      <c r="N37" s="10" t="s">
        <v>390</v>
      </c>
    </row>
    <row r="38" spans="1:14" ht="141" customHeight="1" x14ac:dyDescent="0.25">
      <c r="A38" s="109" t="s">
        <v>190</v>
      </c>
      <c r="B38" s="53">
        <f>VLOOKUP(A38,'Matriz de Riesgos'!C:L,10,FALSE)</f>
        <v>9</v>
      </c>
      <c r="C38" s="17">
        <f t="shared" si="1"/>
        <v>2</v>
      </c>
      <c r="D38" s="10" t="s">
        <v>391</v>
      </c>
      <c r="E38" s="54">
        <v>3</v>
      </c>
      <c r="F38" s="41">
        <f t="shared" si="0"/>
        <v>0.66666666666666663</v>
      </c>
      <c r="G38" s="20" t="s">
        <v>392</v>
      </c>
      <c r="H38" s="51" t="s">
        <v>386</v>
      </c>
      <c r="I38" s="61" t="s">
        <v>349</v>
      </c>
      <c r="J38" s="27" t="s">
        <v>246</v>
      </c>
      <c r="K38" s="21" t="s">
        <v>393</v>
      </c>
      <c r="L38" s="51" t="s">
        <v>388</v>
      </c>
      <c r="M38" s="27" t="s">
        <v>394</v>
      </c>
      <c r="N38" s="10" t="s">
        <v>390</v>
      </c>
    </row>
    <row r="39" spans="1:14" ht="141" customHeight="1" x14ac:dyDescent="0.25">
      <c r="A39" s="109" t="s">
        <v>190</v>
      </c>
      <c r="B39" s="53">
        <f>VLOOKUP(A39,'Matriz de Riesgos'!C:L,10,FALSE)</f>
        <v>9</v>
      </c>
      <c r="C39" s="17">
        <f t="shared" si="1"/>
        <v>2</v>
      </c>
      <c r="D39" s="10" t="s">
        <v>395</v>
      </c>
      <c r="E39" s="54">
        <v>3</v>
      </c>
      <c r="F39" s="41">
        <f t="shared" si="0"/>
        <v>0.66666666666666663</v>
      </c>
      <c r="G39" s="20" t="s">
        <v>396</v>
      </c>
      <c r="H39" s="51" t="s">
        <v>386</v>
      </c>
      <c r="I39" s="61" t="s">
        <v>349</v>
      </c>
      <c r="J39" s="27" t="s">
        <v>246</v>
      </c>
      <c r="K39" s="21" t="s">
        <v>397</v>
      </c>
      <c r="L39" s="51" t="s">
        <v>388</v>
      </c>
      <c r="M39" s="27" t="s">
        <v>398</v>
      </c>
      <c r="N39" s="10" t="s">
        <v>390</v>
      </c>
    </row>
    <row r="40" spans="1:14" ht="82.5" customHeight="1" x14ac:dyDescent="0.25">
      <c r="A40" s="109" t="s">
        <v>190</v>
      </c>
      <c r="B40" s="53">
        <f>VLOOKUP(A40,'Matriz de Riesgos'!C:L,10,FALSE)</f>
        <v>9</v>
      </c>
      <c r="C40" s="17">
        <f t="shared" si="1"/>
        <v>2</v>
      </c>
      <c r="D40" s="10" t="s">
        <v>399</v>
      </c>
      <c r="E40" s="27">
        <v>3</v>
      </c>
      <c r="F40" s="41">
        <f t="shared" si="0"/>
        <v>0.66666666666666663</v>
      </c>
      <c r="G40" s="20" t="s">
        <v>400</v>
      </c>
      <c r="H40" s="51" t="s">
        <v>386</v>
      </c>
      <c r="I40" s="61" t="s">
        <v>349</v>
      </c>
      <c r="J40" s="27" t="s">
        <v>246</v>
      </c>
      <c r="K40" s="21" t="s">
        <v>401</v>
      </c>
      <c r="L40" s="51" t="s">
        <v>388</v>
      </c>
      <c r="M40" s="27" t="s">
        <v>402</v>
      </c>
      <c r="N40" s="10" t="s">
        <v>390</v>
      </c>
    </row>
    <row r="41" spans="1:14" ht="85.5" customHeight="1" x14ac:dyDescent="0.25">
      <c r="A41" s="109" t="s">
        <v>192</v>
      </c>
      <c r="B41" s="53">
        <f>VLOOKUP(A41,'Matriz de Riesgos'!C:L,10,FALSE)</f>
        <v>20</v>
      </c>
      <c r="C41" s="17">
        <f t="shared" si="1"/>
        <v>3</v>
      </c>
      <c r="D41" s="10" t="s">
        <v>403</v>
      </c>
      <c r="E41" s="27">
        <v>3</v>
      </c>
      <c r="F41" s="41">
        <f t="shared" si="0"/>
        <v>1</v>
      </c>
      <c r="G41" s="27" t="s">
        <v>404</v>
      </c>
      <c r="H41" s="51" t="s">
        <v>378</v>
      </c>
      <c r="I41" s="61" t="s">
        <v>349</v>
      </c>
      <c r="J41" s="27" t="s">
        <v>246</v>
      </c>
      <c r="K41" s="21" t="s">
        <v>405</v>
      </c>
      <c r="L41" s="51" t="s">
        <v>388</v>
      </c>
      <c r="M41" s="27" t="s">
        <v>406</v>
      </c>
      <c r="N41" s="10" t="s">
        <v>375</v>
      </c>
    </row>
    <row r="42" spans="1:14" ht="120" x14ac:dyDescent="0.25">
      <c r="A42" s="109" t="s">
        <v>196</v>
      </c>
      <c r="B42" s="53">
        <f>VLOOKUP(A42,'Matriz de Riesgos'!C:L,10,FALSE)</f>
        <v>16</v>
      </c>
      <c r="C42" s="17">
        <f>VLOOKUP(B42,TABLA,2,FALSE)</f>
        <v>3</v>
      </c>
      <c r="D42" s="3" t="s">
        <v>407</v>
      </c>
      <c r="E42" s="120">
        <v>2</v>
      </c>
      <c r="F42" s="119">
        <f>C42/E42</f>
        <v>1.5</v>
      </c>
      <c r="G42" s="121" t="s">
        <v>408</v>
      </c>
      <c r="H42" s="1" t="s">
        <v>409</v>
      </c>
      <c r="I42" s="61" t="s">
        <v>349</v>
      </c>
      <c r="J42" s="27" t="s">
        <v>246</v>
      </c>
      <c r="K42" s="122" t="s">
        <v>410</v>
      </c>
      <c r="L42" s="51" t="s">
        <v>388</v>
      </c>
      <c r="M42" s="1" t="s">
        <v>411</v>
      </c>
      <c r="N42" s="10" t="s">
        <v>412</v>
      </c>
    </row>
    <row r="43" spans="1:14" ht="85.5" customHeight="1" x14ac:dyDescent="0.25">
      <c r="A43" s="109" t="s">
        <v>200</v>
      </c>
      <c r="B43" s="53">
        <f>VLOOKUP(A43,'Matriz de Riesgos'!C:L,10,FALSE)</f>
        <v>8</v>
      </c>
      <c r="C43" s="17">
        <f t="shared" ref="C43" si="19">VLOOKUP(B43,TABLA,2,FALSE)</f>
        <v>2</v>
      </c>
      <c r="D43" s="10" t="s">
        <v>413</v>
      </c>
      <c r="E43" s="27">
        <v>3</v>
      </c>
      <c r="F43" s="41">
        <f t="shared" ref="F43" si="20">C43/E43</f>
        <v>0.66666666666666663</v>
      </c>
      <c r="G43" s="27" t="s">
        <v>414</v>
      </c>
      <c r="H43" s="51" t="s">
        <v>378</v>
      </c>
      <c r="I43" s="61" t="s">
        <v>349</v>
      </c>
      <c r="J43" s="27" t="s">
        <v>246</v>
      </c>
      <c r="K43" s="21" t="s">
        <v>415</v>
      </c>
      <c r="L43" s="51" t="s">
        <v>242</v>
      </c>
      <c r="M43" s="27" t="s">
        <v>406</v>
      </c>
      <c r="N43" s="10" t="s">
        <v>375</v>
      </c>
    </row>
    <row r="44" spans="1:14" ht="85.5" customHeight="1" x14ac:dyDescent="0.25">
      <c r="A44" s="109" t="s">
        <v>435</v>
      </c>
      <c r="B44" s="53">
        <f>VLOOKUP(A29,'Matriz de Riesgos'!C:L,10,FALSE)</f>
        <v>12</v>
      </c>
      <c r="C44" s="17">
        <f t="shared" ref="C44" si="21">VLOOKUP(B44,TABLA,2,FALSE)</f>
        <v>3</v>
      </c>
      <c r="D44" s="10" t="s">
        <v>436</v>
      </c>
      <c r="E44" s="27">
        <v>3</v>
      </c>
      <c r="F44" s="41">
        <f t="shared" ref="F44" si="22">C44/E44</f>
        <v>1</v>
      </c>
      <c r="G44" s="27" t="s">
        <v>437</v>
      </c>
      <c r="H44" s="51" t="s">
        <v>378</v>
      </c>
      <c r="I44" s="61" t="s">
        <v>349</v>
      </c>
      <c r="J44" s="27" t="s">
        <v>246</v>
      </c>
      <c r="K44" s="21"/>
      <c r="L44" s="51" t="s">
        <v>242</v>
      </c>
      <c r="M44" s="27" t="s">
        <v>406</v>
      </c>
      <c r="N44" s="10" t="s">
        <v>375</v>
      </c>
    </row>
  </sheetData>
  <autoFilter ref="A1:N41" xr:uid="{00000000-0009-0000-0000-000004000000}">
    <sortState xmlns:xlrd2="http://schemas.microsoft.com/office/spreadsheetml/2017/richdata2" ref="A2:N25">
      <sortCondition ref="A1:A25"/>
    </sortState>
  </autoFilter>
  <dataConsolidate/>
  <conditionalFormatting sqref="B2">
    <cfRule type="cellIs" dxfId="20" priority="221" operator="between">
      <formula>3</formula>
      <formula>3</formula>
    </cfRule>
    <cfRule type="cellIs" dxfId="19" priority="222" operator="between">
      <formula>2</formula>
      <formula>2</formula>
    </cfRule>
    <cfRule type="cellIs" dxfId="18" priority="223" operator="between">
      <formula>1</formula>
      <formula>1</formula>
    </cfRule>
  </conditionalFormatting>
  <conditionalFormatting sqref="C2:C44">
    <cfRule type="cellIs" dxfId="17" priority="1" operator="between">
      <formula>3</formula>
      <formula>3</formula>
    </cfRule>
    <cfRule type="cellIs" dxfId="16" priority="3" operator="between">
      <formula>1</formula>
      <formula>1</formula>
    </cfRule>
  </conditionalFormatting>
  <conditionalFormatting sqref="C14:C17">
    <cfRule type="cellIs" dxfId="15" priority="29" operator="between">
      <formula>2</formula>
      <formula>2</formula>
    </cfRule>
  </conditionalFormatting>
  <conditionalFormatting sqref="C42:C44">
    <cfRule type="cellIs" dxfId="14" priority="2" operator="between">
      <formula>2</formula>
      <formula>2</formula>
    </cfRule>
  </conditionalFormatting>
  <conditionalFormatting sqref="C2:E41">
    <cfRule type="cellIs" dxfId="13" priority="65" operator="between">
      <formula>2</formula>
      <formula>2</formula>
    </cfRule>
  </conditionalFormatting>
  <conditionalFormatting sqref="E2:E44">
    <cfRule type="cellIs" dxfId="12" priority="4" operator="between">
      <formula>3</formula>
      <formula>3</formula>
    </cfRule>
    <cfRule type="cellIs" dxfId="11" priority="6" operator="between">
      <formula>1</formula>
      <formula>1</formula>
    </cfRule>
  </conditionalFormatting>
  <conditionalFormatting sqref="E12:E32">
    <cfRule type="cellIs" dxfId="10" priority="26" operator="between">
      <formula>2</formula>
      <formula>2</formula>
    </cfRule>
  </conditionalFormatting>
  <conditionalFormatting sqref="E43:E44">
    <cfRule type="cellIs" dxfId="9" priority="5" operator="between">
      <formula>2</formula>
      <formula>2</formula>
    </cfRule>
  </conditionalFormatting>
  <conditionalFormatting sqref="F2:F44">
    <cfRule type="cellIs" dxfId="8" priority="7" operator="between">
      <formula>0</formula>
      <formula>0.5</formula>
    </cfRule>
    <cfRule type="cellIs" dxfId="7" priority="8" operator="between">
      <formula>0.6</formula>
      <formula>0.9</formula>
    </cfRule>
    <cfRule type="cellIs" dxfId="6" priority="9" operator="between">
      <formula>1</formula>
      <formula>12</formula>
    </cfRule>
  </conditionalFormatting>
  <conditionalFormatting sqref="F18:F41">
    <cfRule type="cellIs" dxfId="5" priority="136" operator="between">
      <formula>0</formula>
      <formula>0.5</formula>
    </cfRule>
    <cfRule type="cellIs" dxfId="4" priority="137" operator="between">
      <formula>0.6</formula>
      <formula>0.9</formula>
    </cfRule>
    <cfRule type="cellIs" dxfId="3" priority="138" operator="between">
      <formula>1</formula>
      <formula>12</formula>
    </cfRule>
  </conditionalFormatting>
  <conditionalFormatting sqref="F28:F31">
    <cfRule type="cellIs" dxfId="2" priority="76" operator="between">
      <formula>0</formula>
      <formula>0.9</formula>
    </cfRule>
    <cfRule type="cellIs" dxfId="1" priority="77" operator="between">
      <formula>1</formula>
      <formula>1</formula>
    </cfRule>
  </conditionalFormatting>
  <conditionalFormatting sqref="F30:F31">
    <cfRule type="cellIs" dxfId="0" priority="78" operator="between">
      <formula>1</formula>
      <formula>12</formula>
    </cfRule>
  </conditionalFormatting>
  <pageMargins left="0.7" right="0.7" top="0.75" bottom="0.75" header="0.3" footer="0.3"/>
  <pageSetup paperSize="9" orientation="portrait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36038-2845-4087-A0C8-A4ECEB852F82}">
  <dimension ref="A1:D6"/>
  <sheetViews>
    <sheetView workbookViewId="0">
      <selection activeCell="D4" sqref="D4"/>
    </sheetView>
  </sheetViews>
  <sheetFormatPr baseColWidth="10" defaultRowHeight="15" x14ac:dyDescent="0.25"/>
  <cols>
    <col min="1" max="1" width="23.140625" customWidth="1"/>
    <col min="2" max="2" width="22.85546875" customWidth="1"/>
    <col min="3" max="3" width="16.42578125" customWidth="1"/>
    <col min="4" max="4" width="43.5703125" customWidth="1"/>
  </cols>
  <sheetData>
    <row r="1" spans="1:4" ht="30" x14ac:dyDescent="0.25">
      <c r="A1" s="18" t="s">
        <v>81</v>
      </c>
      <c r="B1" s="2" t="s">
        <v>82</v>
      </c>
      <c r="C1" s="2" t="s">
        <v>83</v>
      </c>
      <c r="D1" s="2" t="s">
        <v>440</v>
      </c>
    </row>
    <row r="2" spans="1:4" ht="79.5" customHeight="1" x14ac:dyDescent="0.25">
      <c r="A2" s="50" t="s">
        <v>92</v>
      </c>
      <c r="B2" s="50" t="s">
        <v>93</v>
      </c>
      <c r="C2" s="50" t="s">
        <v>94</v>
      </c>
      <c r="D2" s="50" t="s">
        <v>446</v>
      </c>
    </row>
    <row r="3" spans="1:4" ht="63" customHeight="1" x14ac:dyDescent="0.25">
      <c r="A3" s="50" t="s">
        <v>444</v>
      </c>
      <c r="B3" s="50" t="s">
        <v>117</v>
      </c>
      <c r="C3" s="50" t="s">
        <v>94</v>
      </c>
      <c r="D3" s="50" t="s">
        <v>447</v>
      </c>
    </row>
    <row r="4" spans="1:4" ht="45" x14ac:dyDescent="0.25">
      <c r="A4" s="50" t="s">
        <v>153</v>
      </c>
      <c r="B4" s="50" t="s">
        <v>154</v>
      </c>
      <c r="C4" s="50" t="s">
        <v>94</v>
      </c>
      <c r="D4" s="50" t="s">
        <v>445</v>
      </c>
    </row>
    <row r="5" spans="1:4" ht="60" x14ac:dyDescent="0.25">
      <c r="A5" s="27" t="s">
        <v>201</v>
      </c>
      <c r="B5" s="50" t="s">
        <v>202</v>
      </c>
      <c r="C5" s="50" t="s">
        <v>94</v>
      </c>
      <c r="D5" s="50" t="s">
        <v>442</v>
      </c>
    </row>
    <row r="6" spans="1:4" ht="60" x14ac:dyDescent="0.25">
      <c r="A6" s="50" t="s">
        <v>122</v>
      </c>
      <c r="B6" s="50" t="s">
        <v>123</v>
      </c>
      <c r="C6" s="50" t="s">
        <v>94</v>
      </c>
      <c r="D6" s="50" t="s">
        <v>443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13"/>
  <sheetViews>
    <sheetView showGridLines="0" zoomScale="71" workbookViewId="0">
      <selection activeCell="B14" sqref="B14"/>
    </sheetView>
  </sheetViews>
  <sheetFormatPr baseColWidth="10" defaultColWidth="11.42578125" defaultRowHeight="15" x14ac:dyDescent="0.25"/>
  <cols>
    <col min="2" max="2" width="30.85546875" customWidth="1"/>
    <col min="3" max="3" width="25.5703125" customWidth="1"/>
    <col min="4" max="4" width="25" customWidth="1"/>
    <col min="5" max="5" width="25.5703125" customWidth="1"/>
    <col min="6" max="6" width="26.28515625" customWidth="1"/>
  </cols>
  <sheetData>
    <row r="2" spans="2:9" ht="27" thickBot="1" x14ac:dyDescent="0.45">
      <c r="B2" s="151" t="s">
        <v>416</v>
      </c>
      <c r="C2" s="151"/>
      <c r="D2" s="151"/>
      <c r="E2" s="151"/>
      <c r="F2" s="151"/>
    </row>
    <row r="3" spans="2:9" ht="15.75" thickBot="1" x14ac:dyDescent="0.3">
      <c r="B3" s="89"/>
      <c r="C3" s="88"/>
      <c r="D3" s="141" t="s">
        <v>4</v>
      </c>
      <c r="E3" s="142"/>
      <c r="F3" s="143"/>
    </row>
    <row r="4" spans="2:9" x14ac:dyDescent="0.25">
      <c r="B4" s="144" t="s">
        <v>20</v>
      </c>
      <c r="C4" s="145"/>
      <c r="D4" s="111" t="s">
        <v>21</v>
      </c>
      <c r="E4" s="112" t="s">
        <v>22</v>
      </c>
      <c r="F4" s="113" t="s">
        <v>23</v>
      </c>
    </row>
    <row r="5" spans="2:9" ht="75.75" customHeight="1" x14ac:dyDescent="0.25">
      <c r="B5" s="42" t="s">
        <v>35</v>
      </c>
      <c r="C5" s="100">
        <v>1</v>
      </c>
      <c r="D5" s="107"/>
      <c r="E5" s="107" t="s">
        <v>417</v>
      </c>
      <c r="F5" s="107" t="s">
        <v>418</v>
      </c>
    </row>
    <row r="6" spans="2:9" ht="72.75" customHeight="1" x14ac:dyDescent="0.25">
      <c r="B6" s="44" t="s">
        <v>47</v>
      </c>
      <c r="C6" s="100">
        <v>2</v>
      </c>
      <c r="D6" s="108"/>
      <c r="E6" s="107" t="s">
        <v>419</v>
      </c>
      <c r="F6" s="107" t="s">
        <v>420</v>
      </c>
    </row>
    <row r="7" spans="2:9" ht="91.5" customHeight="1" x14ac:dyDescent="0.25">
      <c r="B7" s="43" t="s">
        <v>59</v>
      </c>
      <c r="C7" s="100">
        <v>3</v>
      </c>
      <c r="D7" s="106" t="s">
        <v>421</v>
      </c>
      <c r="E7" s="108" t="s">
        <v>422</v>
      </c>
      <c r="F7" s="107" t="s">
        <v>423</v>
      </c>
    </row>
    <row r="13" spans="2:9" x14ac:dyDescent="0.25">
      <c r="I13" s="105">
        <f>1/1</f>
        <v>1</v>
      </c>
    </row>
  </sheetData>
  <mergeCells count="3">
    <mergeCell ref="D3:F3"/>
    <mergeCell ref="B4:C4"/>
    <mergeCell ref="B2:F2"/>
  </mergeCells>
  <hyperlinks>
    <hyperlink ref="D3:F3" r:id="rId1" location="definiciones!A1" display="nivel clasificación del riesgo (NCR)" xr:uid="{00000000-0004-0000-0500-000000000000}"/>
  </hyperlink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E10"/>
  <sheetViews>
    <sheetView showGridLines="0" workbookViewId="0">
      <selection activeCell="D15" sqref="D15"/>
    </sheetView>
  </sheetViews>
  <sheetFormatPr baseColWidth="10" defaultColWidth="11.42578125" defaultRowHeight="15" customHeight="1" x14ac:dyDescent="0.25"/>
  <cols>
    <col min="1" max="1" width="15.28515625" customWidth="1"/>
    <col min="2" max="2" width="59.140625" customWidth="1"/>
    <col min="4" max="4" width="30.140625" customWidth="1"/>
    <col min="5" max="5" width="29.7109375" customWidth="1"/>
  </cols>
  <sheetData>
    <row r="1" spans="1:5" x14ac:dyDescent="0.25">
      <c r="A1" s="152" t="s">
        <v>439</v>
      </c>
      <c r="B1" s="152"/>
      <c r="C1" s="152"/>
      <c r="D1" s="152"/>
      <c r="E1" s="152"/>
    </row>
    <row r="2" spans="1:5" x14ac:dyDescent="0.25">
      <c r="A2" s="125" t="s">
        <v>426</v>
      </c>
      <c r="B2" s="126" t="s">
        <v>428</v>
      </c>
      <c r="C2" s="127" t="s">
        <v>427</v>
      </c>
      <c r="D2" s="129" t="s">
        <v>424</v>
      </c>
      <c r="E2" s="129" t="s">
        <v>425</v>
      </c>
    </row>
    <row r="3" spans="1:5" ht="30" customHeight="1" x14ac:dyDescent="0.25">
      <c r="A3" s="132">
        <v>45006</v>
      </c>
      <c r="B3" s="130" t="s">
        <v>430</v>
      </c>
      <c r="C3" s="131">
        <v>1</v>
      </c>
      <c r="D3" s="109" t="s">
        <v>431</v>
      </c>
      <c r="E3" s="109" t="s">
        <v>432</v>
      </c>
    </row>
    <row r="4" spans="1:5" ht="15" customHeight="1" x14ac:dyDescent="0.25">
      <c r="A4" s="123"/>
      <c r="B4" s="124"/>
      <c r="C4" s="124"/>
      <c r="D4" s="128"/>
      <c r="E4" s="128"/>
    </row>
    <row r="5" spans="1:5" ht="15" customHeight="1" x14ac:dyDescent="0.25">
      <c r="A5" s="123"/>
      <c r="B5" s="124"/>
      <c r="C5" s="124"/>
      <c r="D5" s="128"/>
      <c r="E5" s="128"/>
    </row>
    <row r="6" spans="1:5" ht="15" customHeight="1" x14ac:dyDescent="0.25">
      <c r="A6" s="123"/>
      <c r="B6" s="124"/>
      <c r="C6" s="124"/>
      <c r="D6" s="128"/>
      <c r="E6" s="128"/>
    </row>
    <row r="7" spans="1:5" ht="15" customHeight="1" x14ac:dyDescent="0.25">
      <c r="A7" s="123"/>
      <c r="B7" s="124"/>
      <c r="C7" s="124"/>
      <c r="D7" s="128"/>
      <c r="E7" s="128"/>
    </row>
    <row r="8" spans="1:5" ht="15" customHeight="1" x14ac:dyDescent="0.25">
      <c r="A8" s="123"/>
      <c r="B8" s="124"/>
      <c r="C8" s="124"/>
      <c r="D8" s="128"/>
      <c r="E8" s="128"/>
    </row>
    <row r="9" spans="1:5" ht="15" customHeight="1" x14ac:dyDescent="0.25">
      <c r="A9" s="123"/>
      <c r="B9" s="124"/>
      <c r="C9" s="124"/>
      <c r="D9" s="128"/>
      <c r="E9" s="128"/>
    </row>
    <row r="10" spans="1:5" ht="15" customHeight="1" x14ac:dyDescent="0.25">
      <c r="A10" s="123"/>
      <c r="B10" s="124"/>
      <c r="C10" s="124"/>
      <c r="D10" s="128"/>
      <c r="E10" s="128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definiciones</vt:lpstr>
      <vt:lpstr>diagrama de flujo</vt:lpstr>
      <vt:lpstr>Matriz de Riesgos</vt:lpstr>
      <vt:lpstr>Calculo nec</vt:lpstr>
      <vt:lpstr>medidas de control</vt:lpstr>
      <vt:lpstr>Oportunidades</vt:lpstr>
      <vt:lpstr>Mapa de riesgos</vt:lpstr>
      <vt:lpstr>Control de cambios</vt:lpstr>
      <vt:lpstr>TABLA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Exportar a Excel</dc:title>
  <dc:subject/>
  <dc:creator>Fumigacion1</dc:creator>
  <cp:keywords/>
  <dc:description/>
  <cp:lastModifiedBy>Jaime Lopez</cp:lastModifiedBy>
  <cp:revision/>
  <dcterms:created xsi:type="dcterms:W3CDTF">2019-12-06T11:56:48Z</dcterms:created>
  <dcterms:modified xsi:type="dcterms:W3CDTF">2024-06-07T16:38:54Z</dcterms:modified>
  <cp:category/>
  <cp:contentStatus/>
</cp:coreProperties>
</file>